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firstSheet="1" activeTab="1"/>
  </bookViews>
  <sheets>
    <sheet name="Psychotropy" sheetId="1" state="hidden" r:id="rId1"/>
    <sheet name="Arkusz3" sheetId="2" r:id="rId2"/>
  </sheets>
  <definedNames>
    <definedName name="_xlnm.Print_Area" localSheetId="1">'Arkusz3'!$A$1:$AE$116</definedName>
  </definedNames>
  <calcPr fullCalcOnLoad="1"/>
</workbook>
</file>

<file path=xl/sharedStrings.xml><?xml version="1.0" encoding="utf-8"?>
<sst xmlns="http://schemas.openxmlformats.org/spreadsheetml/2006/main" count="386" uniqueCount="203">
  <si>
    <t>l.p.</t>
  </si>
  <si>
    <t>Nazwa produktu leczniczego - wyrobu medycznego</t>
  </si>
  <si>
    <t>Ilość</t>
  </si>
  <si>
    <t>Numer serii</t>
  </si>
  <si>
    <t>Termin ważności</t>
  </si>
  <si>
    <t>Nr.:……….</t>
  </si>
  <si>
    <t xml:space="preserve">Spółka Farmaceutyczna FIDES M.Jarczok, J.Strażecki s.j.
ul. Jana Pawła II 13
41-100 Siemiamnowice Śl.
</t>
  </si>
  <si>
    <t>Numer faktury stanowiącej dowód zakupu</t>
  </si>
  <si>
    <t>Prodecent lub podmiot odpowiedzialny</t>
  </si>
  <si>
    <t>05.2013</t>
  </si>
  <si>
    <t>09.2013</t>
  </si>
  <si>
    <t>06.2013</t>
  </si>
  <si>
    <t>01.2013</t>
  </si>
  <si>
    <t>02.2014</t>
  </si>
  <si>
    <t>40szt</t>
  </si>
  <si>
    <t>10szt</t>
  </si>
  <si>
    <t>30szt</t>
  </si>
  <si>
    <t>Clonazepam tabl.2mg</t>
  </si>
  <si>
    <t>50szt</t>
  </si>
  <si>
    <t>Luminalum tabl.100mg</t>
  </si>
  <si>
    <t>Lexotan tabl.6mg</t>
  </si>
  <si>
    <t>M1006B01</t>
  </si>
  <si>
    <t>02.2015</t>
  </si>
  <si>
    <t>06.2015</t>
  </si>
  <si>
    <t xml:space="preserve">Afobam tabl.0,50mg  </t>
  </si>
  <si>
    <t>L49N0910</t>
  </si>
  <si>
    <t>Dormicum  tabl.powl.15mg</t>
  </si>
  <si>
    <t>B1755B01</t>
  </si>
  <si>
    <t>Sedam tabl.6mg</t>
  </si>
  <si>
    <t>AZ0439</t>
  </si>
  <si>
    <t>Sedam tabl.3mg</t>
  </si>
  <si>
    <t>BG6690</t>
  </si>
  <si>
    <t>10.2015</t>
  </si>
  <si>
    <t>Tranxene kaps.10mg</t>
  </si>
  <si>
    <t>MR7ADK</t>
  </si>
  <si>
    <t>Zolpic tabl.powl.10mg</t>
  </si>
  <si>
    <t xml:space="preserve">Xanax tabl.0,5mg   </t>
  </si>
  <si>
    <t>A001144B</t>
  </si>
  <si>
    <t>Dormicum tabl.powl.7,5mg</t>
  </si>
  <si>
    <t>B1615B02</t>
  </si>
  <si>
    <t>TAK</t>
  </si>
  <si>
    <t>NIE</t>
  </si>
  <si>
    <t>Bożena Niemczynowicz</t>
  </si>
  <si>
    <t>Lp</t>
  </si>
  <si>
    <t>Przedmioty</t>
  </si>
  <si>
    <t>semestr III</t>
  </si>
  <si>
    <t>ECTS</t>
  </si>
  <si>
    <t>semestr IV</t>
  </si>
  <si>
    <t>Forma zaliczenia zajęć</t>
  </si>
  <si>
    <t xml:space="preserve">Wykład </t>
  </si>
  <si>
    <t>sem.</t>
  </si>
  <si>
    <t xml:space="preserve">ćwicz. </t>
  </si>
  <si>
    <t>zaj. prakt.</t>
  </si>
  <si>
    <t xml:space="preserve">praktyka zaw. </t>
  </si>
  <si>
    <t>bez nauczyciela</t>
  </si>
  <si>
    <t xml:space="preserve"> ZP </t>
  </si>
  <si>
    <t>PZ</t>
  </si>
  <si>
    <t xml:space="preserve">ECTS ZP </t>
  </si>
  <si>
    <t>ECTS PZ</t>
  </si>
  <si>
    <t>sem. III</t>
  </si>
  <si>
    <t>sem. IV</t>
  </si>
  <si>
    <t>Pediatria</t>
  </si>
  <si>
    <t>Z</t>
  </si>
  <si>
    <t>E</t>
  </si>
  <si>
    <t>Pielęgniarstwo pediatryczne</t>
  </si>
  <si>
    <t>Choroby wewnętrzne</t>
  </si>
  <si>
    <t>Pielęgniarstwo internistyczne</t>
  </si>
  <si>
    <t>Chirurgia</t>
  </si>
  <si>
    <t>Pielęgniarstwo chirurgiczne</t>
  </si>
  <si>
    <t xml:space="preserve">Geriatria </t>
  </si>
  <si>
    <t>Pielęgniarstwo geriatryczne</t>
  </si>
  <si>
    <t>Język angielski</t>
  </si>
  <si>
    <t>Z/O</t>
  </si>
  <si>
    <t>Farmakologia</t>
  </si>
  <si>
    <t>Radiologia</t>
  </si>
  <si>
    <t>Patologia</t>
  </si>
  <si>
    <t>R  A  Z  E  M:</t>
  </si>
  <si>
    <t>Samokształcenie</t>
  </si>
  <si>
    <t>Praktyka zawodowa</t>
  </si>
  <si>
    <t xml:space="preserve">   O G Ó Ł E M:          </t>
  </si>
  <si>
    <t>w tym zajęcia praktyczne</t>
  </si>
  <si>
    <t>studiów I stopnia</t>
  </si>
  <si>
    <t>KIERUNEK: PIELĘGNIARSTWO</t>
  </si>
  <si>
    <t>Studia I stopnia</t>
  </si>
  <si>
    <t>3 - letnie / 6 semestrów</t>
  </si>
  <si>
    <t>Łączna liczba godzin</t>
  </si>
  <si>
    <t>Liczba punktów:</t>
  </si>
  <si>
    <t>w tym:   liczba godzin w Uczelni</t>
  </si>
  <si>
    <t>zajęcia praktyczne</t>
  </si>
  <si>
    <t>praktyki zawodowe</t>
  </si>
  <si>
    <t>samokształcenie</t>
  </si>
  <si>
    <t>semestr I</t>
  </si>
  <si>
    <t>semestr II</t>
  </si>
  <si>
    <t xml:space="preserve">prakt. zaw. </t>
  </si>
  <si>
    <t>sem. I</t>
  </si>
  <si>
    <t>sem. II</t>
  </si>
  <si>
    <t xml:space="preserve">Anatomia </t>
  </si>
  <si>
    <t xml:space="preserve">E </t>
  </si>
  <si>
    <t>Zdrowie publiczne</t>
  </si>
  <si>
    <t>Podstawy pielęgniarstwa</t>
  </si>
  <si>
    <t>Pedagogika</t>
  </si>
  <si>
    <t>Podstawy ratownictwa medycznego</t>
  </si>
  <si>
    <t>Z/0</t>
  </si>
  <si>
    <t>Genetyka</t>
  </si>
  <si>
    <t>Psychologia</t>
  </si>
  <si>
    <t>Mikrobiologia i Parazytologia</t>
  </si>
  <si>
    <t>Dietetyka</t>
  </si>
  <si>
    <t>Fizjologia</t>
  </si>
  <si>
    <t>Biochemia i biofizyka</t>
  </si>
  <si>
    <t>Socjologia</t>
  </si>
  <si>
    <t>Badanie fizykalne</t>
  </si>
  <si>
    <t>Lp.</t>
  </si>
  <si>
    <t>semestr V</t>
  </si>
  <si>
    <t>semestr VI</t>
  </si>
  <si>
    <t xml:space="preserve"> PZ</t>
  </si>
  <si>
    <t>sem. V</t>
  </si>
  <si>
    <t>sem. VI</t>
  </si>
  <si>
    <t>Podstawowa opieka zdrowotna</t>
  </si>
  <si>
    <t>Położnictwo, ginekologia</t>
  </si>
  <si>
    <t>Neurologia</t>
  </si>
  <si>
    <t>Pielęgniarstwo neurologiczne</t>
  </si>
  <si>
    <t>Psychiatria</t>
  </si>
  <si>
    <t>Pielęgniarstwo psychiatryczne</t>
  </si>
  <si>
    <t>Opieka paliatywna</t>
  </si>
  <si>
    <t>Przygotowanie do egzaminu</t>
  </si>
  <si>
    <t>Bez nauczyciela</t>
  </si>
  <si>
    <t>Liczba godzin               z podziałem na lata</t>
  </si>
  <si>
    <t>Rok</t>
  </si>
  <si>
    <t>Teoria</t>
  </si>
  <si>
    <t>Zajęcia praktyczne</t>
  </si>
  <si>
    <t>Razem</t>
  </si>
  <si>
    <t>I</t>
  </si>
  <si>
    <t>II</t>
  </si>
  <si>
    <t>III</t>
  </si>
  <si>
    <t>Łącznie</t>
  </si>
  <si>
    <t>RAZEM:</t>
  </si>
  <si>
    <t xml:space="preserve">   OGÓŁEM: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</si>
  <si>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</si>
  <si>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</si>
  <si>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</si>
  <si>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</si>
  <si>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</si>
  <si>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</si>
  <si>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</si>
  <si>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</si>
  <si>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</si>
  <si>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</si>
  <si>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</si>
  <si>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</si>
  <si>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</si>
  <si>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</si>
  <si>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</si>
  <si>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</si>
  <si>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</si>
  <si>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</si>
  <si>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</si>
  <si>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</si>
  <si>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</si>
  <si>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</si>
  <si>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</si>
  <si>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</si>
  <si>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Badania naukowe w pielęgniarstwie</t>
  </si>
  <si>
    <t>Pielęgniarstwo położniczo-ginekologiczne</t>
  </si>
  <si>
    <t xml:space="preserve">Szkolenie BHP </t>
  </si>
  <si>
    <t>godz.</t>
  </si>
  <si>
    <t xml:space="preserve">Zatwierdziła Wydziałowa Komisja Programowa dla kierunku Pielęgniarstwo                                      </t>
  </si>
  <si>
    <t>E/Lic.</t>
  </si>
  <si>
    <t xml:space="preserve">Śląski Uniwersytet Medyczny w Katowicach </t>
  </si>
  <si>
    <t>Podstawowe czynności resuscytacyjne BLS</t>
  </si>
  <si>
    <t>Wychowanie fizyczne</t>
  </si>
  <si>
    <t>sym. NW</t>
  </si>
  <si>
    <t>sym. WW</t>
  </si>
  <si>
    <t>sym. WW - symulacja wysokiej wierności   sym. NW - symulacja niskiej wierności</t>
  </si>
  <si>
    <t>Etyka zawodu pielęgniarki</t>
  </si>
  <si>
    <t>Prawo medyczne</t>
  </si>
  <si>
    <t>Organizacja pracy pielegniarskiej</t>
  </si>
  <si>
    <t>Zakażenia szpitalne</t>
  </si>
  <si>
    <t>Pielegniarstwo opieki długoterminowej</t>
  </si>
  <si>
    <t>Podstawy rehabilitacji</t>
  </si>
  <si>
    <t>Systemy informacji o ochronie zdrowia</t>
  </si>
  <si>
    <t>Zajęcia fakultatywne:                     1. j. migowy,                                  2. współpraca w zespołach opieki zdrowotnej</t>
  </si>
  <si>
    <t>profil praktyczny</t>
  </si>
  <si>
    <t>20.</t>
  </si>
  <si>
    <t>e-learnig</t>
  </si>
  <si>
    <t>e-learning</t>
  </si>
  <si>
    <t>w+sem.+ćw.</t>
  </si>
  <si>
    <t>w.+sem.+ćw.</t>
  </si>
  <si>
    <t xml:space="preserve">Anestezjologia </t>
  </si>
  <si>
    <t xml:space="preserve"> Piel. w zagrożeniu życia</t>
  </si>
  <si>
    <t>Promocja Zdrowia</t>
  </si>
  <si>
    <t>z/o</t>
  </si>
  <si>
    <t>Podstawowa Opieka zdrowotna</t>
  </si>
  <si>
    <t>ROK I    2022/2023                     PLL</t>
  </si>
  <si>
    <t>ROK II           2023/2024                   PLL</t>
  </si>
  <si>
    <t>ROK III       2024/2025                     PLL</t>
  </si>
  <si>
    <t>PLAN rok akademicki 2022/2023</t>
  </si>
  <si>
    <t>ćwicz./ćwicz. klin.</t>
  </si>
  <si>
    <t>ćwicz. /ćwicz. klin.</t>
  </si>
  <si>
    <t>ćwicz./ćwicz. Klin.</t>
  </si>
  <si>
    <r>
      <t xml:space="preserve">ćwiczenia kliniczne </t>
    </r>
    <r>
      <rPr>
        <b/>
        <i/>
        <sz val="10"/>
        <rFont val="Century Gothic"/>
        <family val="2"/>
      </rPr>
      <t>dotyczą tylko przedmiotów klinicznych</t>
    </r>
  </si>
  <si>
    <t xml:space="preserve">Nowy standard z dn. 6.04.2021 r. (t.j. Dz.U. z 2021 r. poz.755 z późn. zm.) </t>
  </si>
  <si>
    <r>
      <rPr>
        <b/>
        <sz val="11"/>
        <rFont val="Calibri"/>
        <family val="2"/>
      </rPr>
      <t xml:space="preserve">ćwiczenia kliniczne </t>
    </r>
    <r>
      <rPr>
        <b/>
        <i/>
        <sz val="11"/>
        <rFont val="Calibri"/>
        <family val="2"/>
      </rPr>
      <t>dotyczą tylko przedmiotów klinicznych</t>
    </r>
  </si>
  <si>
    <t>Uchwała nr 25/2022 Senatu Śląskiego Uniwersytetu Medycznego w Katwoicach z dnia 27 kwietnia 2022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</si>
</sst>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Tahoma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sz val="11"/>
      <name val="Arial Black"/>
      <family val="2"/>
    </font>
    <font>
      <b/>
      <sz val="11"/>
      <name val="Arial"/>
      <family val="2"/>
    </font>
    <font>
      <b/>
      <i/>
      <sz val="10"/>
      <name val="Century Gothic"/>
      <family val="2"/>
    </font>
    <font>
      <u val="single"/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/>
      <bottom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/>
      <top/>
      <bottom style="double"/>
    </border>
    <border>
      <left/>
      <right style="double"/>
      <top style="double"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medium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double"/>
      <top style="thin"/>
      <bottom style="double"/>
    </border>
    <border>
      <left>
        <color indexed="63"/>
      </left>
      <right style="medium"/>
      <top style="thick"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25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9" fillId="33" borderId="0" xfId="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0" fillId="33" borderId="0" xfId="0" applyFont="1" applyFill="1" applyBorder="1" applyAlignment="1" applyProtection="1">
      <alignment horizontal="left" vertical="center" wrapText="1"/>
      <protection locked="0"/>
    </xf>
    <xf numFmtId="0" fontId="17" fillId="33" borderId="0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 applyProtection="1">
      <alignment vertical="center" wrapText="1"/>
      <protection locked="0"/>
    </xf>
    <xf numFmtId="0" fontId="20" fillId="33" borderId="0" xfId="0" applyFont="1" applyFill="1" applyBorder="1" applyAlignment="1" applyProtection="1">
      <alignment horizontal="righ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0" xfId="0" applyFont="1" applyFill="1" applyBorder="1" applyAlignment="1" applyProtection="1">
      <alignment vertical="center" wrapText="1"/>
      <protection locked="0"/>
    </xf>
    <xf numFmtId="0" fontId="20" fillId="33" borderId="0" xfId="0" applyFont="1" applyFill="1" applyBorder="1" applyAlignment="1" applyProtection="1">
      <alignment horizontal="right" vertical="top" wrapText="1"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 horizontal="right" vertical="center" wrapText="1"/>
      <protection locked="0"/>
    </xf>
    <xf numFmtId="0" fontId="8" fillId="33" borderId="0" xfId="0" applyFont="1" applyFill="1" applyAlignment="1">
      <alignment horizontal="right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25" fillId="33" borderId="26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24" fillId="33" borderId="25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24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9" xfId="0" applyFont="1" applyFill="1" applyBorder="1" applyAlignment="1">
      <alignment wrapText="1"/>
    </xf>
    <xf numFmtId="0" fontId="24" fillId="33" borderId="44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24" fillId="33" borderId="46" xfId="0" applyFont="1" applyFill="1" applyBorder="1" applyAlignment="1" applyProtection="1">
      <alignment horizontal="center" vertical="center" wrapText="1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24" fillId="33" borderId="44" xfId="0" applyFont="1" applyFill="1" applyBorder="1" applyAlignment="1" applyProtection="1">
      <alignment horizontal="center" vertical="center" wrapText="1"/>
      <protection locked="0"/>
    </xf>
    <xf numFmtId="0" fontId="24" fillId="33" borderId="20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right" vertical="center" wrapText="1"/>
      <protection locked="0"/>
    </xf>
    <xf numFmtId="0" fontId="24" fillId="33" borderId="47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 wrapText="1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>
      <alignment horizontal="center" vertical="center" wrapText="1"/>
    </xf>
    <xf numFmtId="0" fontId="24" fillId="33" borderId="52" xfId="0" applyFont="1" applyFill="1" applyBorder="1" applyAlignment="1" applyProtection="1">
      <alignment horizontal="center" vertical="center"/>
      <protection locked="0"/>
    </xf>
    <xf numFmtId="0" fontId="24" fillId="33" borderId="53" xfId="0" applyFont="1" applyFill="1" applyBorder="1" applyAlignment="1" applyProtection="1">
      <alignment horizontal="center" vertical="center"/>
      <protection locked="0"/>
    </xf>
    <xf numFmtId="0" fontId="24" fillId="33" borderId="54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0" fillId="33" borderId="0" xfId="0" applyFont="1" applyFill="1" applyBorder="1" applyAlignment="1" applyProtection="1">
      <alignment horizontal="right" vertical="top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3" borderId="55" xfId="0" applyFont="1" applyFill="1" applyBorder="1" applyAlignment="1" applyProtection="1">
      <alignment horizontal="center" vertical="center"/>
      <protection locked="0"/>
    </xf>
    <xf numFmtId="0" fontId="6" fillId="33" borderId="56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57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58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 applyProtection="1">
      <alignment horizontal="center" vertical="center" wrapText="1"/>
      <protection locked="0"/>
    </xf>
    <xf numFmtId="0" fontId="24" fillId="33" borderId="21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19" fillId="33" borderId="0" xfId="0" applyFont="1" applyFill="1" applyBorder="1" applyAlignment="1" applyProtection="1">
      <alignment horizontal="right" vertical="center"/>
      <protection locked="0"/>
    </xf>
    <xf numFmtId="0" fontId="17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Alignment="1">
      <alignment horizontal="center" vertical="center"/>
    </xf>
    <xf numFmtId="0" fontId="26" fillId="33" borderId="0" xfId="0" applyFont="1" applyFill="1" applyBorder="1" applyAlignment="1" applyProtection="1">
      <alignment horizontal="right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6" xfId="0" applyFont="1" applyFill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56" xfId="0" applyFont="1" applyFill="1" applyBorder="1" applyAlignment="1">
      <alignment horizontal="center" vertical="center" wrapText="1"/>
    </xf>
    <xf numFmtId="0" fontId="24" fillId="33" borderId="59" xfId="0" applyFont="1" applyFill="1" applyBorder="1" applyAlignment="1">
      <alignment horizontal="center" vertical="center" wrapText="1"/>
    </xf>
    <xf numFmtId="0" fontId="24" fillId="33" borderId="60" xfId="0" applyFont="1" applyFill="1" applyBorder="1" applyAlignment="1">
      <alignment horizontal="center" vertical="center" wrapText="1"/>
    </xf>
    <xf numFmtId="0" fontId="24" fillId="33" borderId="61" xfId="0" applyFont="1" applyFill="1" applyBorder="1" applyAlignment="1">
      <alignment horizontal="center" vertical="center" wrapText="1"/>
    </xf>
    <xf numFmtId="0" fontId="24" fillId="33" borderId="62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27</xdr:row>
      <xdr:rowOff>9525</xdr:rowOff>
    </xdr:from>
    <xdr:to>
      <xdr:col>13</xdr:col>
      <xdr:colOff>495300</xdr:colOff>
      <xdr:row>27</xdr:row>
      <xdr:rowOff>9525</xdr:rowOff>
    </xdr:to>
    <xdr:sp>
      <xdr:nvSpPr>
        <xdr:cNvPr id="1" name="Łącznik prosty 2"/>
        <xdr:cNvSpPr>
          <a:spLocks/>
        </xdr:cNvSpPr>
      </xdr:nvSpPr>
      <xdr:spPr>
        <a:xfrm>
          <a:off x="7581900" y="10363200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3" topLeftCell="A4" activePane="bottomLeft" state="frozen"/>
      <selection pane="topLeft" activeCell="A3" sqref="A3"/>
      <selection pane="bottomLeft" activeCell="C19" sqref="C19"/>
    </sheetView>
  </sheetViews>
  <sheetFormatPr defaultColWidth="9.140625" defaultRowHeight="15"/>
  <cols>
    <col min="1" max="1" width="3.8515625" style="1" bestFit="1" customWidth="1"/>
    <col min="2" max="2" width="39.00390625" style="8" customWidth="1"/>
    <col min="4" max="4" width="23.421875" style="0" customWidth="1"/>
    <col min="5" max="5" width="18.7109375" style="0" customWidth="1"/>
    <col min="6" max="6" width="23.00390625" style="0" customWidth="1"/>
    <col min="7" max="7" width="18.7109375" style="8" customWidth="1"/>
  </cols>
  <sheetData>
    <row r="1" spans="1:8" ht="15" customHeight="1">
      <c r="A1" s="152" t="s">
        <v>6</v>
      </c>
      <c r="B1" s="153"/>
      <c r="C1" s="153"/>
      <c r="D1" s="153"/>
      <c r="E1" s="153"/>
      <c r="F1" s="153"/>
      <c r="H1" s="4"/>
    </row>
    <row r="2" spans="1:8" ht="73.5" customHeight="1">
      <c r="A2" s="153"/>
      <c r="B2" s="153"/>
      <c r="C2" s="153"/>
      <c r="D2" s="153"/>
      <c r="E2" s="153"/>
      <c r="F2" s="153"/>
      <c r="G2" s="9" t="s">
        <v>5</v>
      </c>
      <c r="H2" s="4"/>
    </row>
    <row r="3" spans="1:7" ht="45" customHeight="1">
      <c r="A3" s="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8</v>
      </c>
    </row>
    <row r="4" spans="1:7" ht="15">
      <c r="A4" s="6">
        <v>1</v>
      </c>
      <c r="B4" s="7" t="s">
        <v>24</v>
      </c>
      <c r="C4" s="3" t="s">
        <v>16</v>
      </c>
      <c r="D4" s="3" t="s">
        <v>25</v>
      </c>
      <c r="E4" s="3" t="s">
        <v>10</v>
      </c>
      <c r="F4" s="3" t="s">
        <v>40</v>
      </c>
      <c r="G4" s="7"/>
    </row>
    <row r="5" spans="1:7" ht="15">
      <c r="A5" s="6">
        <v>2</v>
      </c>
      <c r="B5" s="7" t="s">
        <v>17</v>
      </c>
      <c r="C5" s="3" t="s">
        <v>16</v>
      </c>
      <c r="D5" s="3">
        <v>70710</v>
      </c>
      <c r="E5" s="3" t="s">
        <v>11</v>
      </c>
      <c r="F5" s="3" t="s">
        <v>40</v>
      </c>
      <c r="G5" s="7"/>
    </row>
    <row r="6" spans="1:7" ht="15">
      <c r="A6" s="6">
        <v>3</v>
      </c>
      <c r="B6" s="7" t="s">
        <v>26</v>
      </c>
      <c r="C6" s="3" t="s">
        <v>16</v>
      </c>
      <c r="D6" s="3" t="s">
        <v>27</v>
      </c>
      <c r="E6" s="3" t="s">
        <v>23</v>
      </c>
      <c r="F6" s="3" t="s">
        <v>40</v>
      </c>
      <c r="G6" s="7"/>
    </row>
    <row r="7" spans="1:7" ht="15">
      <c r="A7" s="6">
        <v>4</v>
      </c>
      <c r="B7" s="7" t="s">
        <v>28</v>
      </c>
      <c r="C7" s="3" t="s">
        <v>18</v>
      </c>
      <c r="D7" s="3" t="s">
        <v>29</v>
      </c>
      <c r="E7" s="3" t="s">
        <v>23</v>
      </c>
      <c r="F7" s="3" t="s">
        <v>40</v>
      </c>
      <c r="G7" s="7"/>
    </row>
    <row r="8" spans="1:7" ht="15">
      <c r="A8" s="6">
        <v>5</v>
      </c>
      <c r="B8" s="7" t="s">
        <v>30</v>
      </c>
      <c r="C8" s="3" t="s">
        <v>15</v>
      </c>
      <c r="D8" s="3" t="s">
        <v>31</v>
      </c>
      <c r="E8" s="3" t="s">
        <v>32</v>
      </c>
      <c r="F8" s="3" t="s">
        <v>40</v>
      </c>
      <c r="G8" s="7"/>
    </row>
    <row r="9" spans="1:7" ht="15">
      <c r="A9" s="6">
        <v>6</v>
      </c>
      <c r="B9" s="7" t="s">
        <v>19</v>
      </c>
      <c r="C9" s="3" t="s">
        <v>14</v>
      </c>
      <c r="D9" s="3">
        <v>20610</v>
      </c>
      <c r="E9" s="3" t="s">
        <v>9</v>
      </c>
      <c r="F9" s="10" t="s">
        <v>41</v>
      </c>
      <c r="G9" s="7"/>
    </row>
    <row r="10" spans="1:7" ht="15">
      <c r="A10" s="6">
        <v>7</v>
      </c>
      <c r="B10" s="7" t="s">
        <v>33</v>
      </c>
      <c r="C10" s="3" t="s">
        <v>16</v>
      </c>
      <c r="D10" s="3" t="s">
        <v>34</v>
      </c>
      <c r="E10" s="3" t="s">
        <v>11</v>
      </c>
      <c r="F10" s="3" t="s">
        <v>40</v>
      </c>
      <c r="G10" s="7"/>
    </row>
    <row r="11" spans="1:7" ht="15">
      <c r="A11" s="6">
        <v>8</v>
      </c>
      <c r="B11" s="7" t="s">
        <v>35</v>
      </c>
      <c r="C11" s="3" t="s">
        <v>15</v>
      </c>
      <c r="D11" s="3">
        <v>10211</v>
      </c>
      <c r="E11" s="3" t="s">
        <v>13</v>
      </c>
      <c r="F11" s="3" t="s">
        <v>40</v>
      </c>
      <c r="G11" s="7"/>
    </row>
    <row r="12" spans="1:7" ht="15">
      <c r="A12" s="6">
        <v>9</v>
      </c>
      <c r="B12" s="7" t="s">
        <v>36</v>
      </c>
      <c r="C12" s="3" t="s">
        <v>16</v>
      </c>
      <c r="D12" s="3" t="s">
        <v>37</v>
      </c>
      <c r="E12" s="3" t="s">
        <v>12</v>
      </c>
      <c r="F12" s="3" t="s">
        <v>40</v>
      </c>
      <c r="G12" s="7"/>
    </row>
    <row r="13" spans="1:7" ht="15">
      <c r="A13" s="6">
        <v>10</v>
      </c>
      <c r="B13" s="7" t="s">
        <v>20</v>
      </c>
      <c r="C13" s="3" t="s">
        <v>16</v>
      </c>
      <c r="D13" s="3" t="s">
        <v>21</v>
      </c>
      <c r="E13" s="3" t="s">
        <v>22</v>
      </c>
      <c r="F13" s="3" t="s">
        <v>40</v>
      </c>
      <c r="G13" s="7"/>
    </row>
    <row r="14" spans="1:7" ht="15">
      <c r="A14" s="6">
        <v>11</v>
      </c>
      <c r="B14" s="7" t="s">
        <v>38</v>
      </c>
      <c r="C14" s="3" t="s">
        <v>18</v>
      </c>
      <c r="D14" s="3" t="s">
        <v>39</v>
      </c>
      <c r="E14" s="3" t="s">
        <v>13</v>
      </c>
      <c r="F14" s="3" t="s">
        <v>40</v>
      </c>
      <c r="G14" s="7"/>
    </row>
    <row r="15" spans="1:7" ht="15">
      <c r="A15" s="6">
        <v>12</v>
      </c>
      <c r="B15" s="7"/>
      <c r="C15" s="3"/>
      <c r="D15" s="3"/>
      <c r="E15" s="3"/>
      <c r="F15" s="3"/>
      <c r="G15" s="7"/>
    </row>
    <row r="16" spans="1:7" ht="15">
      <c r="A16" s="6">
        <v>13</v>
      </c>
      <c r="B16" s="7"/>
      <c r="C16" s="3"/>
      <c r="D16" s="3"/>
      <c r="E16" s="3"/>
      <c r="F16" s="3"/>
      <c r="G16" s="7"/>
    </row>
    <row r="18" ht="15">
      <c r="B18" s="8" t="s">
        <v>42</v>
      </c>
    </row>
  </sheetData>
  <sheetProtection/>
  <mergeCells count="1">
    <mergeCell ref="A1:F2"/>
  </mergeCells>
  <printOptions/>
  <pageMargins left="0.3937007874015748" right="0.35433070866141736" top="0.31496062992125984" bottom="1.2598425196850394" header="0.15748031496062992" footer="0.31496062992125984"/>
  <pageSetup horizontalDpi="600" verticalDpi="600" orientation="landscape" paperSize="9" r:id="rId1"/>
  <headerFooter>
    <oddFooter>&amp;LPodpis Kierownika apteki&amp;CData i podpis przedstawiciela 
przedsiębiorcy przyjmującego 
produkt leczniczy - wyrób 
medyczny do utylizacji&amp;RPodpis osoby upoważnionej 
przez Wojewódzkiego 
Inspektora  Farmaceutycznego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4"/>
  <sheetViews>
    <sheetView tabSelected="1" view="pageBreakPreview" zoomScaleSheetLayoutView="100" zoomScalePageLayoutView="78" workbookViewId="0" topLeftCell="F1">
      <selection activeCell="T1" sqref="T1:AD1"/>
    </sheetView>
  </sheetViews>
  <sheetFormatPr defaultColWidth="9.140625" defaultRowHeight="15"/>
  <cols>
    <col min="1" max="1" width="6.28125" style="107" customWidth="1"/>
    <col min="2" max="2" width="27.57421875" style="107" customWidth="1"/>
    <col min="3" max="4" width="8.28125" style="107" customWidth="1"/>
    <col min="5" max="5" width="7.421875" style="107" customWidth="1"/>
    <col min="6" max="6" width="8.140625" style="107" customWidth="1"/>
    <col min="7" max="9" width="8.00390625" style="107" customWidth="1"/>
    <col min="10" max="10" width="7.57421875" style="107" customWidth="1"/>
    <col min="11" max="11" width="7.7109375" style="107" customWidth="1"/>
    <col min="12" max="13" width="9.00390625" style="107" customWidth="1"/>
    <col min="14" max="14" width="8.140625" style="107" customWidth="1"/>
    <col min="15" max="15" width="7.7109375" style="107" customWidth="1"/>
    <col min="16" max="17" width="8.140625" style="107" customWidth="1"/>
    <col min="18" max="18" width="8.57421875" style="107" customWidth="1"/>
    <col min="19" max="20" width="8.140625" style="107" customWidth="1"/>
    <col min="21" max="22" width="7.28125" style="107" customWidth="1"/>
    <col min="23" max="23" width="8.57421875" style="107" customWidth="1"/>
    <col min="24" max="24" width="13.8515625" style="107" customWidth="1"/>
    <col min="25" max="26" width="8.140625" style="107" customWidth="1"/>
    <col min="27" max="27" width="9.140625" style="107" customWidth="1"/>
    <col min="28" max="28" width="8.140625" style="107" customWidth="1"/>
    <col min="29" max="29" width="6.421875" style="107" customWidth="1"/>
    <col min="30" max="30" width="8.57421875" style="107" customWidth="1"/>
    <col min="31" max="16384" width="9.140625" style="107" customWidth="1"/>
  </cols>
  <sheetData>
    <row r="1" spans="3:31" ht="24.75" customHeight="1">
      <c r="C1" s="16"/>
      <c r="D1" s="16"/>
      <c r="E1" s="16"/>
      <c r="F1" s="16"/>
      <c r="G1" s="16"/>
      <c r="H1" s="16"/>
      <c r="I1" s="16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3" t="s">
        <v>202</v>
      </c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16"/>
    </row>
    <row r="2" spans="1:31" ht="33" customHeight="1">
      <c r="A2" s="16"/>
      <c r="B2" s="16" t="s">
        <v>181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17"/>
    </row>
    <row r="3" spans="1:31" ht="15" customHeight="1">
      <c r="A3" s="198" t="s">
        <v>167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</row>
    <row r="4" spans="1:31" ht="18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</row>
    <row r="5" spans="1:31" ht="60" customHeight="1">
      <c r="A5" s="198" t="s">
        <v>195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</row>
    <row r="6" spans="1:31" ht="56.25" customHeight="1">
      <c r="A6" s="206" t="s">
        <v>81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</row>
    <row r="7" spans="1:31" ht="55.5" customHeight="1">
      <c r="A7" s="199" t="s">
        <v>82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</row>
    <row r="8" spans="1:31" ht="27.75" customHeight="1">
      <c r="A8" s="18"/>
      <c r="B8" s="19"/>
      <c r="C8" s="20"/>
      <c r="D8" s="20"/>
      <c r="E8" s="21"/>
      <c r="F8" s="21"/>
      <c r="G8" s="197" t="s">
        <v>83</v>
      </c>
      <c r="H8" s="197"/>
      <c r="I8" s="197"/>
      <c r="J8" s="197"/>
      <c r="K8" s="197"/>
      <c r="L8" s="197"/>
      <c r="M8" s="197"/>
      <c r="N8" s="197"/>
      <c r="O8" s="22"/>
      <c r="P8" s="18"/>
      <c r="Q8" s="18"/>
      <c r="R8" s="205" t="s">
        <v>84</v>
      </c>
      <c r="S8" s="205"/>
      <c r="T8" s="205"/>
      <c r="U8" s="205"/>
      <c r="V8" s="205"/>
      <c r="W8" s="205"/>
      <c r="X8" s="205"/>
      <c r="Y8" s="205"/>
      <c r="Z8" s="23"/>
      <c r="AA8" s="21"/>
      <c r="AB8" s="21"/>
      <c r="AC8" s="21"/>
      <c r="AD8" s="21"/>
      <c r="AE8" s="18"/>
    </row>
    <row r="9" spans="1:31" ht="27.75" customHeight="1">
      <c r="A9" s="168" t="s">
        <v>85</v>
      </c>
      <c r="B9" s="168"/>
      <c r="C9" s="168"/>
      <c r="D9" s="168"/>
      <c r="E9" s="168"/>
      <c r="F9" s="168"/>
      <c r="G9" s="22"/>
      <c r="H9" s="22"/>
      <c r="I9" s="22"/>
      <c r="J9" s="22"/>
      <c r="K9" s="18"/>
      <c r="L9" s="24">
        <f>SUM(C53,C80,C107)</f>
        <v>4784</v>
      </c>
      <c r="M9" s="24"/>
      <c r="N9" s="25" t="s">
        <v>164</v>
      </c>
      <c r="O9" s="26"/>
      <c r="P9" s="23"/>
      <c r="Q9" s="23"/>
      <c r="R9" s="168" t="s">
        <v>86</v>
      </c>
      <c r="S9" s="168"/>
      <c r="T9" s="168"/>
      <c r="U9" s="168"/>
      <c r="V9" s="168"/>
      <c r="W9" s="168"/>
      <c r="X9" s="26">
        <f>SUM(M51+Z51,M78+Z78,M105+Z105)</f>
        <v>180</v>
      </c>
      <c r="Y9" s="27" t="s">
        <v>46</v>
      </c>
      <c r="Z9" s="27"/>
      <c r="AA9" s="28"/>
      <c r="AB9" s="18"/>
      <c r="AC9" s="18"/>
      <c r="AD9" s="18"/>
      <c r="AE9" s="18"/>
    </row>
    <row r="10" spans="1:31" ht="27.75" customHeight="1">
      <c r="A10" s="29"/>
      <c r="B10" s="29"/>
      <c r="C10" s="29"/>
      <c r="D10" s="29"/>
      <c r="E10" s="29"/>
      <c r="F10" s="29"/>
      <c r="G10" s="22"/>
      <c r="H10" s="22"/>
      <c r="I10" s="22"/>
      <c r="J10" s="22"/>
      <c r="K10" s="18"/>
      <c r="L10" s="26"/>
      <c r="M10" s="26"/>
      <c r="N10" s="30"/>
      <c r="O10" s="26"/>
      <c r="P10" s="23"/>
      <c r="Q10" s="23"/>
      <c r="R10" s="29"/>
      <c r="S10" s="29"/>
      <c r="T10" s="29"/>
      <c r="U10" s="29"/>
      <c r="V10" s="29"/>
      <c r="W10" s="29"/>
      <c r="X10" s="26"/>
      <c r="Y10" s="26"/>
      <c r="Z10" s="26"/>
      <c r="AA10" s="26"/>
      <c r="AB10" s="18"/>
      <c r="AC10" s="18"/>
      <c r="AD10" s="18"/>
      <c r="AE10" s="18"/>
    </row>
    <row r="11" spans="1:31" ht="39.75" customHeight="1">
      <c r="A11" s="183" t="s">
        <v>87</v>
      </c>
      <c r="B11" s="183"/>
      <c r="C11" s="183"/>
      <c r="D11" s="183"/>
      <c r="E11" s="183"/>
      <c r="F11" s="183"/>
      <c r="G11" s="31"/>
      <c r="H11" s="31"/>
      <c r="I11" s="31"/>
      <c r="J11" s="31"/>
      <c r="K11" s="18"/>
      <c r="L11" s="26">
        <f>SUM(D50:I50,Q50:V50,D77:G77,I76,Q77:T77,D104:G104,Q104:T104)</f>
        <v>1819</v>
      </c>
      <c r="M11" s="26"/>
      <c r="N11" s="27" t="s">
        <v>164</v>
      </c>
      <c r="O11" s="28"/>
      <c r="P11" s="26"/>
      <c r="Q11" s="26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39.75" customHeight="1">
      <c r="A12" s="33"/>
      <c r="B12" s="33"/>
      <c r="C12" s="33"/>
      <c r="D12" s="33"/>
      <c r="E12" s="33"/>
      <c r="F12" s="33"/>
      <c r="G12" s="31"/>
      <c r="H12" s="31"/>
      <c r="I12" s="31"/>
      <c r="J12" s="31"/>
      <c r="K12" s="18"/>
      <c r="L12" s="26"/>
      <c r="M12" s="26"/>
      <c r="N12" s="30"/>
      <c r="O12" s="26"/>
      <c r="P12" s="26"/>
      <c r="Q12" s="26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23.25" customHeight="1">
      <c r="A13" s="168" t="s">
        <v>88</v>
      </c>
      <c r="B13" s="168"/>
      <c r="C13" s="168"/>
      <c r="D13" s="168"/>
      <c r="E13" s="168"/>
      <c r="F13" s="168"/>
      <c r="G13" s="22"/>
      <c r="H13" s="22"/>
      <c r="I13" s="22"/>
      <c r="J13" s="22"/>
      <c r="K13" s="22"/>
      <c r="L13" s="26">
        <f>SUM(K53+K80+K107)</f>
        <v>1100</v>
      </c>
      <c r="M13" s="26"/>
      <c r="N13" s="25" t="s">
        <v>164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23.25">
      <c r="A14" s="29"/>
      <c r="B14" s="29"/>
      <c r="C14" s="29"/>
      <c r="D14" s="29"/>
      <c r="E14" s="29"/>
      <c r="F14" s="29"/>
      <c r="G14" s="22"/>
      <c r="H14" s="22"/>
      <c r="I14" s="22"/>
      <c r="J14" s="22"/>
      <c r="K14" s="22"/>
      <c r="L14" s="26"/>
      <c r="M14" s="26"/>
      <c r="N14" s="25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23.25" customHeight="1">
      <c r="A15" s="168" t="s">
        <v>89</v>
      </c>
      <c r="B15" s="168"/>
      <c r="C15" s="168"/>
      <c r="D15" s="168"/>
      <c r="E15" s="168"/>
      <c r="F15" s="168"/>
      <c r="G15" s="22"/>
      <c r="H15" s="22"/>
      <c r="I15" s="22"/>
      <c r="J15" s="22"/>
      <c r="K15" s="22"/>
      <c r="L15" s="26">
        <f>SUM(C52+C79+C106)</f>
        <v>1200</v>
      </c>
      <c r="M15" s="26"/>
      <c r="N15" s="25" t="s">
        <v>164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23.25">
      <c r="A16" s="29"/>
      <c r="B16" s="29"/>
      <c r="C16" s="29"/>
      <c r="D16" s="29"/>
      <c r="E16" s="29"/>
      <c r="F16" s="29"/>
      <c r="G16" s="22"/>
      <c r="H16" s="22"/>
      <c r="I16" s="22"/>
      <c r="J16" s="22"/>
      <c r="K16" s="22"/>
      <c r="L16" s="26"/>
      <c r="M16" s="26"/>
      <c r="N16" s="25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27.75">
      <c r="A17" s="168" t="s">
        <v>90</v>
      </c>
      <c r="B17" s="168"/>
      <c r="C17" s="168"/>
      <c r="D17" s="168"/>
      <c r="E17" s="168"/>
      <c r="F17" s="168"/>
      <c r="G17" s="22"/>
      <c r="H17" s="22"/>
      <c r="I17" s="22"/>
      <c r="J17" s="22"/>
      <c r="K17" s="18"/>
      <c r="L17" s="26">
        <f>SUM(C51+C78+C105)</f>
        <v>665</v>
      </c>
      <c r="M17" s="26"/>
      <c r="N17" s="25" t="s">
        <v>164</v>
      </c>
      <c r="O17" s="34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27.75">
      <c r="A18" s="29"/>
      <c r="B18" s="29"/>
      <c r="C18" s="29"/>
      <c r="D18" s="29"/>
      <c r="E18" s="29"/>
      <c r="F18" s="29"/>
      <c r="G18" s="22"/>
      <c r="H18" s="22"/>
      <c r="I18" s="22"/>
      <c r="J18" s="22"/>
      <c r="K18" s="18"/>
      <c r="L18" s="26"/>
      <c r="M18" s="26"/>
      <c r="N18" s="26"/>
      <c r="O18" s="34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23.25" customHeight="1">
      <c r="A19" s="35"/>
      <c r="B19" s="36"/>
      <c r="C19" s="209"/>
      <c r="D19" s="209"/>
      <c r="E19" s="209"/>
      <c r="F19" s="209"/>
      <c r="G19" s="209"/>
      <c r="H19" s="209"/>
      <c r="I19" s="209"/>
      <c r="J19" s="37"/>
      <c r="K19" s="37"/>
      <c r="L19" s="38"/>
      <c r="M19" s="38"/>
      <c r="N19" s="39"/>
      <c r="O19" s="39"/>
      <c r="P19" s="39"/>
      <c r="Q19" s="39"/>
      <c r="R19" s="167" t="s">
        <v>165</v>
      </c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39"/>
      <c r="AD19" s="39"/>
      <c r="AE19" s="39"/>
    </row>
    <row r="20" spans="1:31" ht="23.25" customHeight="1">
      <c r="A20" s="32"/>
      <c r="B20" s="40"/>
      <c r="C20" s="209"/>
      <c r="D20" s="209"/>
      <c r="E20" s="209"/>
      <c r="F20" s="209"/>
      <c r="G20" s="209"/>
      <c r="H20" s="209"/>
      <c r="I20" s="209"/>
      <c r="J20" s="37"/>
      <c r="K20" s="37"/>
      <c r="L20" s="39"/>
      <c r="M20" s="39"/>
      <c r="N20" s="39"/>
      <c r="O20" s="39"/>
      <c r="P20" s="39"/>
      <c r="Q20" s="39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39"/>
      <c r="AD20" s="39"/>
      <c r="AE20" s="39"/>
    </row>
    <row r="21" spans="1:31" ht="23.25" customHeight="1">
      <c r="A21" s="32"/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39"/>
      <c r="M21" s="39"/>
      <c r="N21" s="39"/>
      <c r="O21" s="39"/>
      <c r="P21" s="39"/>
      <c r="Q21" s="39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39"/>
      <c r="AD21" s="39"/>
      <c r="AE21" s="39"/>
    </row>
    <row r="22" spans="1:31" ht="37.5" customHeight="1">
      <c r="A22" s="32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39"/>
      <c r="M22" s="39"/>
      <c r="N22" s="39"/>
      <c r="O22" s="39"/>
      <c r="P22" s="39"/>
      <c r="Q22" s="39"/>
      <c r="R22" s="41"/>
      <c r="S22" s="193" t="s">
        <v>200</v>
      </c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39"/>
    </row>
    <row r="23" spans="1:31" ht="23.25" customHeight="1">
      <c r="A23" s="32"/>
      <c r="B23" s="40"/>
      <c r="C23" s="37"/>
      <c r="D23" s="37"/>
      <c r="E23" s="37"/>
      <c r="F23" s="37"/>
      <c r="G23" s="37"/>
      <c r="H23" s="37"/>
      <c r="I23" s="37"/>
      <c r="J23" s="37"/>
      <c r="K23" s="37"/>
      <c r="L23" s="39"/>
      <c r="M23" s="39"/>
      <c r="N23" s="39"/>
      <c r="O23" s="39"/>
      <c r="P23" s="39"/>
      <c r="Q23" s="39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39"/>
      <c r="AD23" s="39"/>
      <c r="AE23" s="39"/>
    </row>
    <row r="24" spans="1:31" ht="23.25" customHeight="1">
      <c r="A24" s="32"/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39"/>
      <c r="M24" s="39"/>
      <c r="N24" s="39"/>
      <c r="O24" s="39"/>
      <c r="P24" s="39"/>
      <c r="Q24" s="39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39"/>
      <c r="AD24" s="39"/>
      <c r="AE24" s="39"/>
    </row>
    <row r="25" spans="1:31" ht="24" thickBot="1">
      <c r="A25" s="32"/>
      <c r="B25" s="40"/>
      <c r="C25" s="42"/>
      <c r="D25" s="42"/>
      <c r="E25" s="38"/>
      <c r="F25" s="38"/>
      <c r="G25" s="38"/>
      <c r="H25" s="38"/>
      <c r="I25" s="38"/>
      <c r="J25" s="37"/>
      <c r="K25" s="37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2"/>
    </row>
    <row r="26" spans="1:31" ht="28.5" thickBot="1">
      <c r="A26" s="162" t="s">
        <v>192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4"/>
    </row>
    <row r="27" spans="1:31" ht="35.25" customHeight="1" thickBot="1">
      <c r="A27" s="179" t="s">
        <v>43</v>
      </c>
      <c r="B27" s="179" t="s">
        <v>44</v>
      </c>
      <c r="C27" s="165" t="s">
        <v>130</v>
      </c>
      <c r="D27" s="108"/>
      <c r="E27" s="176" t="s">
        <v>91</v>
      </c>
      <c r="F27" s="177"/>
      <c r="G27" s="177"/>
      <c r="H27" s="177"/>
      <c r="I27" s="177"/>
      <c r="J27" s="177"/>
      <c r="K27" s="177"/>
      <c r="L27" s="178"/>
      <c r="M27" s="176" t="s">
        <v>46</v>
      </c>
      <c r="N27" s="177"/>
      <c r="O27" s="177"/>
      <c r="P27" s="178"/>
      <c r="Q27" s="176" t="s">
        <v>92</v>
      </c>
      <c r="R27" s="177"/>
      <c r="S27" s="177"/>
      <c r="T27" s="177"/>
      <c r="U27" s="177"/>
      <c r="V27" s="177"/>
      <c r="W27" s="177"/>
      <c r="X27" s="177"/>
      <c r="Y27" s="178"/>
      <c r="Z27" s="176" t="s">
        <v>46</v>
      </c>
      <c r="AA27" s="177"/>
      <c r="AB27" s="177"/>
      <c r="AC27" s="178"/>
      <c r="AD27" s="201" t="s">
        <v>48</v>
      </c>
      <c r="AE27" s="202"/>
    </row>
    <row r="28" spans="1:31" ht="39.75" thickBot="1" thickTop="1">
      <c r="A28" s="180"/>
      <c r="B28" s="180"/>
      <c r="C28" s="166"/>
      <c r="D28" s="109" t="s">
        <v>184</v>
      </c>
      <c r="E28" s="43" t="s">
        <v>49</v>
      </c>
      <c r="F28" s="43" t="s">
        <v>50</v>
      </c>
      <c r="G28" s="43" t="s">
        <v>51</v>
      </c>
      <c r="H28" s="43" t="s">
        <v>170</v>
      </c>
      <c r="I28" s="43" t="s">
        <v>171</v>
      </c>
      <c r="J28" s="44" t="s">
        <v>52</v>
      </c>
      <c r="K28" s="43" t="s">
        <v>93</v>
      </c>
      <c r="L28" s="43" t="s">
        <v>54</v>
      </c>
      <c r="M28" s="43" t="s">
        <v>184</v>
      </c>
      <c r="N28" s="43" t="s">
        <v>185</v>
      </c>
      <c r="O28" s="43" t="s">
        <v>55</v>
      </c>
      <c r="P28" s="43" t="s">
        <v>56</v>
      </c>
      <c r="Q28" s="109" t="s">
        <v>184</v>
      </c>
      <c r="R28" s="43" t="s">
        <v>49</v>
      </c>
      <c r="S28" s="43" t="s">
        <v>50</v>
      </c>
      <c r="T28" s="43" t="s">
        <v>51</v>
      </c>
      <c r="U28" s="43" t="s">
        <v>170</v>
      </c>
      <c r="V28" s="43" t="s">
        <v>171</v>
      </c>
      <c r="W28" s="43" t="s">
        <v>52</v>
      </c>
      <c r="X28" s="43" t="s">
        <v>93</v>
      </c>
      <c r="Y28" s="43" t="s">
        <v>54</v>
      </c>
      <c r="Z28" s="43" t="s">
        <v>184</v>
      </c>
      <c r="AA28" s="43" t="s">
        <v>185</v>
      </c>
      <c r="AB28" s="43" t="s">
        <v>55</v>
      </c>
      <c r="AC28" s="43" t="s">
        <v>56</v>
      </c>
      <c r="AD28" s="43" t="s">
        <v>94</v>
      </c>
      <c r="AE28" s="43" t="s">
        <v>95</v>
      </c>
    </row>
    <row r="29" spans="1:31" ht="18" customHeight="1" thickTop="1">
      <c r="A29" s="45" t="s">
        <v>137</v>
      </c>
      <c r="B29" s="110" t="s">
        <v>96</v>
      </c>
      <c r="C29" s="13">
        <f>SUM(D29:J29,Q29:W29)</f>
        <v>55</v>
      </c>
      <c r="D29" s="13">
        <v>5</v>
      </c>
      <c r="E29" s="111">
        <v>5</v>
      </c>
      <c r="F29" s="111"/>
      <c r="G29" s="111">
        <v>20</v>
      </c>
      <c r="H29" s="111"/>
      <c r="I29" s="111"/>
      <c r="J29" s="111"/>
      <c r="K29" s="111"/>
      <c r="L29" s="111">
        <v>10</v>
      </c>
      <c r="M29" s="111"/>
      <c r="N29" s="111"/>
      <c r="O29" s="111"/>
      <c r="P29" s="111"/>
      <c r="Q29" s="13">
        <v>5</v>
      </c>
      <c r="R29" s="111">
        <v>5</v>
      </c>
      <c r="S29" s="111"/>
      <c r="T29" s="111">
        <v>15</v>
      </c>
      <c r="U29" s="111"/>
      <c r="V29" s="111"/>
      <c r="W29" s="111"/>
      <c r="X29" s="111"/>
      <c r="Y29" s="111">
        <v>10</v>
      </c>
      <c r="Z29" s="111">
        <v>0.3</v>
      </c>
      <c r="AA29" s="111">
        <v>2.7</v>
      </c>
      <c r="AB29" s="111"/>
      <c r="AC29" s="111"/>
      <c r="AD29" s="13"/>
      <c r="AE29" s="13" t="s">
        <v>97</v>
      </c>
    </row>
    <row r="30" spans="1:31" ht="18" customHeight="1">
      <c r="A30" s="12" t="s">
        <v>138</v>
      </c>
      <c r="B30" s="112" t="s">
        <v>98</v>
      </c>
      <c r="C30" s="13">
        <f>SUM(D30:J30,Q30:W30)</f>
        <v>80</v>
      </c>
      <c r="D30" s="13">
        <v>10</v>
      </c>
      <c r="E30" s="14">
        <v>15</v>
      </c>
      <c r="F30" s="14">
        <v>15</v>
      </c>
      <c r="G30" s="14"/>
      <c r="H30" s="14"/>
      <c r="I30" s="14"/>
      <c r="J30" s="14"/>
      <c r="K30" s="14"/>
      <c r="L30" s="14">
        <v>7</v>
      </c>
      <c r="M30" s="14"/>
      <c r="N30" s="14"/>
      <c r="O30" s="14"/>
      <c r="P30" s="14"/>
      <c r="Q30" s="76">
        <v>15</v>
      </c>
      <c r="R30" s="14">
        <v>10</v>
      </c>
      <c r="S30" s="14">
        <v>15</v>
      </c>
      <c r="T30" s="14"/>
      <c r="U30" s="14"/>
      <c r="V30" s="14"/>
      <c r="W30" s="14"/>
      <c r="X30" s="14"/>
      <c r="Y30" s="14">
        <v>8</v>
      </c>
      <c r="Z30" s="14">
        <v>0.8</v>
      </c>
      <c r="AA30" s="14">
        <v>3.2</v>
      </c>
      <c r="AB30" s="14"/>
      <c r="AC30" s="14"/>
      <c r="AD30" s="76"/>
      <c r="AE30" s="76" t="s">
        <v>97</v>
      </c>
    </row>
    <row r="31" spans="1:31" ht="17.25" customHeight="1">
      <c r="A31" s="12" t="s">
        <v>139</v>
      </c>
      <c r="B31" s="112" t="s">
        <v>99</v>
      </c>
      <c r="C31" s="13">
        <f>SUM(D31:J31,Q31:W31)</f>
        <v>325</v>
      </c>
      <c r="D31" s="13">
        <v>15</v>
      </c>
      <c r="E31" s="14">
        <v>25</v>
      </c>
      <c r="F31" s="14"/>
      <c r="G31" s="14">
        <v>80</v>
      </c>
      <c r="H31" s="14">
        <v>5</v>
      </c>
      <c r="I31" s="14">
        <v>5</v>
      </c>
      <c r="J31" s="14">
        <v>40</v>
      </c>
      <c r="K31" s="14"/>
      <c r="L31" s="14">
        <v>7</v>
      </c>
      <c r="M31" s="14"/>
      <c r="N31" s="14"/>
      <c r="O31" s="14"/>
      <c r="P31" s="14"/>
      <c r="Q31" s="76">
        <v>15</v>
      </c>
      <c r="R31" s="14">
        <v>10</v>
      </c>
      <c r="S31" s="14"/>
      <c r="T31" s="14">
        <v>60</v>
      </c>
      <c r="U31" s="14">
        <v>20</v>
      </c>
      <c r="V31" s="14">
        <v>10</v>
      </c>
      <c r="W31" s="14">
        <v>40</v>
      </c>
      <c r="X31" s="14">
        <v>120</v>
      </c>
      <c r="Y31" s="14">
        <v>8</v>
      </c>
      <c r="Z31" s="14">
        <v>0.9</v>
      </c>
      <c r="AA31" s="14">
        <v>9.1</v>
      </c>
      <c r="AB31" s="14">
        <v>3</v>
      </c>
      <c r="AC31" s="14">
        <v>4</v>
      </c>
      <c r="AD31" s="76"/>
      <c r="AE31" s="76" t="s">
        <v>97</v>
      </c>
    </row>
    <row r="32" spans="1:31" ht="18" customHeight="1">
      <c r="A32" s="12" t="s">
        <v>140</v>
      </c>
      <c r="B32" s="112" t="s">
        <v>71</v>
      </c>
      <c r="C32" s="13">
        <f>SUM(D32:J32,Q32:W32)</f>
        <v>60</v>
      </c>
      <c r="D32" s="13"/>
      <c r="E32" s="14"/>
      <c r="F32" s="14">
        <v>30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76"/>
      <c r="R32" s="14"/>
      <c r="S32" s="14">
        <v>30</v>
      </c>
      <c r="T32" s="14"/>
      <c r="U32" s="14"/>
      <c r="V32" s="14"/>
      <c r="W32" s="14"/>
      <c r="X32" s="14"/>
      <c r="Y32" s="14"/>
      <c r="Z32" s="14"/>
      <c r="AA32" s="14">
        <v>2</v>
      </c>
      <c r="AB32" s="14"/>
      <c r="AC32" s="14"/>
      <c r="AD32" s="76"/>
      <c r="AE32" s="76" t="s">
        <v>62</v>
      </c>
    </row>
    <row r="33" spans="1:31" ht="19.5" customHeight="1">
      <c r="A33" s="12" t="s">
        <v>141</v>
      </c>
      <c r="B33" s="112" t="s">
        <v>100</v>
      </c>
      <c r="C33" s="13">
        <f>SUM(D33:J33,R33:W33)</f>
        <v>45</v>
      </c>
      <c r="D33" s="13">
        <v>10</v>
      </c>
      <c r="E33" s="14">
        <v>20</v>
      </c>
      <c r="F33" s="14">
        <v>15</v>
      </c>
      <c r="G33" s="14"/>
      <c r="H33" s="14"/>
      <c r="I33" s="14"/>
      <c r="J33" s="14"/>
      <c r="K33" s="14"/>
      <c r="L33" s="14">
        <v>15</v>
      </c>
      <c r="M33" s="14">
        <v>0.3</v>
      </c>
      <c r="N33" s="14">
        <v>1.7</v>
      </c>
      <c r="O33" s="14"/>
      <c r="P33" s="14"/>
      <c r="Q33" s="7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76" t="s">
        <v>63</v>
      </c>
      <c r="AE33" s="76"/>
    </row>
    <row r="34" spans="1:31" ht="21" customHeight="1">
      <c r="A34" s="12" t="s">
        <v>142</v>
      </c>
      <c r="B34" s="112" t="s">
        <v>173</v>
      </c>
      <c r="C34" s="13">
        <f>SUM(D34:G34)</f>
        <v>20</v>
      </c>
      <c r="D34" s="13"/>
      <c r="E34" s="14"/>
      <c r="F34" s="14">
        <v>20</v>
      </c>
      <c r="G34" s="14"/>
      <c r="H34" s="14"/>
      <c r="I34" s="14"/>
      <c r="J34" s="14"/>
      <c r="K34" s="14"/>
      <c r="L34" s="14">
        <v>15</v>
      </c>
      <c r="M34" s="14"/>
      <c r="N34" s="14">
        <v>2</v>
      </c>
      <c r="O34" s="14"/>
      <c r="P34" s="14"/>
      <c r="Q34" s="7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76" t="s">
        <v>72</v>
      </c>
      <c r="AE34" s="76"/>
    </row>
    <row r="35" spans="1:31" ht="27" customHeight="1">
      <c r="A35" s="12" t="s">
        <v>143</v>
      </c>
      <c r="B35" s="112" t="s">
        <v>101</v>
      </c>
      <c r="C35" s="13">
        <f>SUM(D35:I35)</f>
        <v>27</v>
      </c>
      <c r="D35" s="13">
        <v>6</v>
      </c>
      <c r="E35" s="14">
        <v>6</v>
      </c>
      <c r="F35" s="14"/>
      <c r="G35" s="14"/>
      <c r="H35" s="14">
        <v>15</v>
      </c>
      <c r="I35" s="14"/>
      <c r="J35" s="14"/>
      <c r="K35" s="14"/>
      <c r="L35" s="14">
        <v>20</v>
      </c>
      <c r="M35" s="14">
        <v>0.1</v>
      </c>
      <c r="N35" s="14">
        <v>1.4</v>
      </c>
      <c r="O35" s="14"/>
      <c r="P35" s="14"/>
      <c r="Q35" s="76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76" t="s">
        <v>72</v>
      </c>
      <c r="AE35" s="76"/>
    </row>
    <row r="36" spans="1:31" ht="18" customHeight="1">
      <c r="A36" s="12" t="s">
        <v>144</v>
      </c>
      <c r="B36" s="112" t="s">
        <v>174</v>
      </c>
      <c r="C36" s="13">
        <v>20</v>
      </c>
      <c r="D36" s="13"/>
      <c r="E36" s="14">
        <v>15</v>
      </c>
      <c r="F36" s="14">
        <v>5</v>
      </c>
      <c r="G36" s="14"/>
      <c r="H36" s="14"/>
      <c r="I36" s="14"/>
      <c r="J36" s="14"/>
      <c r="K36" s="14"/>
      <c r="L36" s="14">
        <v>15</v>
      </c>
      <c r="M36" s="14">
        <v>1</v>
      </c>
      <c r="N36" s="14"/>
      <c r="O36" s="14"/>
      <c r="P36" s="14"/>
      <c r="Q36" s="76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76" t="s">
        <v>102</v>
      </c>
      <c r="AE36" s="76"/>
    </row>
    <row r="37" spans="1:31" ht="18" customHeight="1">
      <c r="A37" s="12" t="s">
        <v>145</v>
      </c>
      <c r="B37" s="112" t="s">
        <v>103</v>
      </c>
      <c r="C37" s="13">
        <f>SUM(D37:J37,R37:W37)</f>
        <v>40</v>
      </c>
      <c r="D37" s="13">
        <v>15</v>
      </c>
      <c r="E37" s="14">
        <v>15</v>
      </c>
      <c r="F37" s="14"/>
      <c r="G37" s="14">
        <v>10</v>
      </c>
      <c r="H37" s="14"/>
      <c r="I37" s="14"/>
      <c r="J37" s="14"/>
      <c r="K37" s="14"/>
      <c r="L37" s="14">
        <v>15</v>
      </c>
      <c r="M37" s="14">
        <v>0.4</v>
      </c>
      <c r="N37" s="14">
        <v>1.6</v>
      </c>
      <c r="O37" s="14"/>
      <c r="P37" s="14"/>
      <c r="Q37" s="76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76" t="s">
        <v>72</v>
      </c>
      <c r="AE37" s="76"/>
    </row>
    <row r="38" spans="1:31" ht="18" customHeight="1">
      <c r="A38" s="12" t="s">
        <v>146</v>
      </c>
      <c r="B38" s="112" t="s">
        <v>104</v>
      </c>
      <c r="C38" s="13">
        <f>SUM(D38:J38,R38:W38)</f>
        <v>45</v>
      </c>
      <c r="D38" s="13">
        <v>10</v>
      </c>
      <c r="E38" s="14">
        <v>15</v>
      </c>
      <c r="F38" s="14">
        <v>20</v>
      </c>
      <c r="G38" s="14"/>
      <c r="H38" s="14"/>
      <c r="I38" s="14"/>
      <c r="J38" s="14"/>
      <c r="K38" s="14"/>
      <c r="L38" s="14">
        <v>15</v>
      </c>
      <c r="M38" s="14">
        <v>0.3</v>
      </c>
      <c r="N38" s="14">
        <v>2.7</v>
      </c>
      <c r="O38" s="14"/>
      <c r="P38" s="14"/>
      <c r="Q38" s="76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76" t="s">
        <v>72</v>
      </c>
      <c r="AE38" s="76"/>
    </row>
    <row r="39" spans="1:31" ht="18.75" customHeight="1">
      <c r="A39" s="12" t="s">
        <v>147</v>
      </c>
      <c r="B39" s="112" t="s">
        <v>105</v>
      </c>
      <c r="C39" s="13">
        <f>SUM(D39:J39,R39:W39)</f>
        <v>45</v>
      </c>
      <c r="D39" s="13"/>
      <c r="E39" s="14">
        <v>25</v>
      </c>
      <c r="F39" s="14"/>
      <c r="G39" s="14">
        <v>20</v>
      </c>
      <c r="H39" s="14"/>
      <c r="I39" s="14"/>
      <c r="J39" s="14"/>
      <c r="K39" s="14"/>
      <c r="L39" s="14">
        <v>15</v>
      </c>
      <c r="M39" s="14"/>
      <c r="N39" s="14">
        <v>3</v>
      </c>
      <c r="O39" s="14"/>
      <c r="P39" s="14"/>
      <c r="Q39" s="76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76" t="s">
        <v>72</v>
      </c>
      <c r="AE39" s="76"/>
    </row>
    <row r="40" spans="1:31" ht="18" customHeight="1">
      <c r="A40" s="12" t="s">
        <v>148</v>
      </c>
      <c r="B40" s="112" t="s">
        <v>106</v>
      </c>
      <c r="C40" s="13">
        <f>SUM(D40:I40)</f>
        <v>20</v>
      </c>
      <c r="D40" s="13"/>
      <c r="E40" s="14">
        <v>10</v>
      </c>
      <c r="F40" s="14">
        <v>10</v>
      </c>
      <c r="G40" s="14"/>
      <c r="H40" s="14"/>
      <c r="I40" s="14"/>
      <c r="J40" s="14"/>
      <c r="K40" s="14"/>
      <c r="L40" s="14">
        <v>15</v>
      </c>
      <c r="M40" s="14"/>
      <c r="N40" s="14">
        <v>1</v>
      </c>
      <c r="O40" s="14"/>
      <c r="P40" s="14"/>
      <c r="Q40" s="7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6" t="s">
        <v>72</v>
      </c>
      <c r="AE40" s="76"/>
    </row>
    <row r="41" spans="1:31" ht="19.5" customHeight="1">
      <c r="A41" s="12" t="s">
        <v>149</v>
      </c>
      <c r="B41" s="112" t="s">
        <v>176</v>
      </c>
      <c r="C41" s="13">
        <v>20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76"/>
      <c r="R41" s="14">
        <v>10</v>
      </c>
      <c r="S41" s="14">
        <v>10</v>
      </c>
      <c r="T41" s="14"/>
      <c r="U41" s="14"/>
      <c r="V41" s="14"/>
      <c r="W41" s="14"/>
      <c r="X41" s="14"/>
      <c r="Y41" s="14">
        <v>15</v>
      </c>
      <c r="Z41" s="14"/>
      <c r="AA41" s="14">
        <v>2</v>
      </c>
      <c r="AB41" s="14"/>
      <c r="AC41" s="14"/>
      <c r="AD41" s="76"/>
      <c r="AE41" s="76" t="s">
        <v>72</v>
      </c>
    </row>
    <row r="42" spans="1:31" ht="18" customHeight="1">
      <c r="A42" s="12" t="s">
        <v>150</v>
      </c>
      <c r="B42" s="112" t="s">
        <v>107</v>
      </c>
      <c r="C42" s="13">
        <v>60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76"/>
      <c r="R42" s="14">
        <v>20</v>
      </c>
      <c r="S42" s="14">
        <v>40</v>
      </c>
      <c r="T42" s="14"/>
      <c r="U42" s="14"/>
      <c r="V42" s="14"/>
      <c r="W42" s="14"/>
      <c r="X42" s="14"/>
      <c r="Y42" s="14">
        <v>15</v>
      </c>
      <c r="Z42" s="14"/>
      <c r="AA42" s="14">
        <v>3</v>
      </c>
      <c r="AB42" s="14"/>
      <c r="AC42" s="14"/>
      <c r="AD42" s="76"/>
      <c r="AE42" s="76" t="s">
        <v>72</v>
      </c>
    </row>
    <row r="43" spans="1:31" ht="18" customHeight="1">
      <c r="A43" s="12" t="s">
        <v>151</v>
      </c>
      <c r="B43" s="112" t="s">
        <v>108</v>
      </c>
      <c r="C43" s="13">
        <v>45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76">
        <v>10</v>
      </c>
      <c r="R43" s="14">
        <v>15</v>
      </c>
      <c r="S43" s="14"/>
      <c r="T43" s="14">
        <v>20</v>
      </c>
      <c r="U43" s="14"/>
      <c r="V43" s="14"/>
      <c r="W43" s="14"/>
      <c r="X43" s="14"/>
      <c r="Y43" s="14">
        <v>15</v>
      </c>
      <c r="Z43" s="14">
        <v>0.3</v>
      </c>
      <c r="AA43" s="14">
        <v>1.7</v>
      </c>
      <c r="AB43" s="14"/>
      <c r="AC43" s="14"/>
      <c r="AD43" s="76"/>
      <c r="AE43" s="76" t="s">
        <v>72</v>
      </c>
    </row>
    <row r="44" spans="1:31" ht="18" customHeight="1">
      <c r="A44" s="12" t="s">
        <v>152</v>
      </c>
      <c r="B44" s="112" t="s">
        <v>109</v>
      </c>
      <c r="C44" s="13">
        <v>35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76">
        <v>15</v>
      </c>
      <c r="R44" s="14">
        <v>15</v>
      </c>
      <c r="S44" s="14">
        <v>5</v>
      </c>
      <c r="T44" s="14"/>
      <c r="U44" s="14"/>
      <c r="V44" s="14"/>
      <c r="W44" s="14"/>
      <c r="X44" s="14"/>
      <c r="Y44" s="14">
        <v>15</v>
      </c>
      <c r="Z44" s="14">
        <v>0.5</v>
      </c>
      <c r="AA44" s="14">
        <v>1.5</v>
      </c>
      <c r="AB44" s="14"/>
      <c r="AC44" s="14"/>
      <c r="AD44" s="76"/>
      <c r="AE44" s="76" t="s">
        <v>72</v>
      </c>
    </row>
    <row r="45" spans="1:31" ht="18" customHeight="1">
      <c r="A45" s="12" t="s">
        <v>153</v>
      </c>
      <c r="B45" s="112" t="s">
        <v>75</v>
      </c>
      <c r="C45" s="13">
        <v>60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76">
        <v>15</v>
      </c>
      <c r="R45" s="14">
        <v>15</v>
      </c>
      <c r="S45" s="14">
        <v>30</v>
      </c>
      <c r="T45" s="14"/>
      <c r="U45" s="14"/>
      <c r="V45" s="14"/>
      <c r="W45" s="14"/>
      <c r="X45" s="14"/>
      <c r="Y45" s="14">
        <v>15</v>
      </c>
      <c r="Z45" s="14">
        <v>0.5</v>
      </c>
      <c r="AA45" s="14">
        <v>2.5</v>
      </c>
      <c r="AB45" s="14"/>
      <c r="AC45" s="14"/>
      <c r="AD45" s="76"/>
      <c r="AE45" s="76" t="s">
        <v>72</v>
      </c>
    </row>
    <row r="46" spans="1:31" ht="31.5" customHeight="1">
      <c r="A46" s="12" t="s">
        <v>154</v>
      </c>
      <c r="B46" s="112" t="s">
        <v>161</v>
      </c>
      <c r="C46" s="13">
        <v>25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76">
        <v>5</v>
      </c>
      <c r="R46" s="14">
        <v>5</v>
      </c>
      <c r="S46" s="14">
        <v>15</v>
      </c>
      <c r="T46" s="14"/>
      <c r="U46" s="14"/>
      <c r="V46" s="14"/>
      <c r="W46" s="14"/>
      <c r="X46" s="14"/>
      <c r="Y46" s="14">
        <v>20</v>
      </c>
      <c r="Z46" s="14">
        <v>0.1</v>
      </c>
      <c r="AA46" s="14">
        <v>1.4</v>
      </c>
      <c r="AB46" s="14"/>
      <c r="AC46" s="14"/>
      <c r="AD46" s="76"/>
      <c r="AE46" s="76" t="s">
        <v>72</v>
      </c>
    </row>
    <row r="47" spans="1:31" ht="26.25" customHeight="1">
      <c r="A47" s="12" t="s">
        <v>155</v>
      </c>
      <c r="B47" s="112" t="s">
        <v>191</v>
      </c>
      <c r="C47" s="13">
        <f>SUM(Q47:W47)</f>
        <v>40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76">
        <v>5</v>
      </c>
      <c r="R47" s="14">
        <v>5</v>
      </c>
      <c r="S47" s="14"/>
      <c r="T47" s="14"/>
      <c r="U47" s="14"/>
      <c r="V47" s="14"/>
      <c r="W47" s="14">
        <v>30</v>
      </c>
      <c r="X47" s="14">
        <v>80</v>
      </c>
      <c r="Y47" s="14">
        <v>5</v>
      </c>
      <c r="Z47" s="14">
        <v>0.3</v>
      </c>
      <c r="AA47" s="14">
        <v>0.7</v>
      </c>
      <c r="AB47" s="14">
        <v>1</v>
      </c>
      <c r="AC47" s="14">
        <v>3</v>
      </c>
      <c r="AD47" s="76"/>
      <c r="AE47" s="76" t="s">
        <v>62</v>
      </c>
    </row>
    <row r="48" spans="1:31" ht="21.75" customHeight="1">
      <c r="A48" s="46" t="s">
        <v>182</v>
      </c>
      <c r="B48" s="113" t="s">
        <v>169</v>
      </c>
      <c r="C48" s="47">
        <v>20</v>
      </c>
      <c r="D48" s="47"/>
      <c r="E48" s="78"/>
      <c r="F48" s="78"/>
      <c r="G48" s="78">
        <v>10</v>
      </c>
      <c r="H48" s="78"/>
      <c r="I48" s="78"/>
      <c r="J48" s="78"/>
      <c r="K48" s="78"/>
      <c r="L48" s="78"/>
      <c r="M48" s="78"/>
      <c r="N48" s="78"/>
      <c r="O48" s="78"/>
      <c r="P48" s="78"/>
      <c r="Q48" s="48"/>
      <c r="R48" s="78"/>
      <c r="S48" s="78"/>
      <c r="T48" s="78">
        <v>10</v>
      </c>
      <c r="U48" s="78"/>
      <c r="V48" s="78"/>
      <c r="W48" s="78"/>
      <c r="X48" s="78"/>
      <c r="Y48" s="78"/>
      <c r="Z48" s="78"/>
      <c r="AA48" s="78"/>
      <c r="AB48" s="78"/>
      <c r="AC48" s="78"/>
      <c r="AD48" s="48"/>
      <c r="AE48" s="48" t="s">
        <v>62</v>
      </c>
    </row>
    <row r="49" spans="1:31" ht="22.5" customHeight="1" thickBot="1">
      <c r="A49" s="49" t="s">
        <v>156</v>
      </c>
      <c r="B49" s="114" t="s">
        <v>163</v>
      </c>
      <c r="C49" s="50">
        <f>SUM(E49:J49,R49:W49)</f>
        <v>4</v>
      </c>
      <c r="D49" s="50"/>
      <c r="E49" s="115">
        <v>4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 t="s">
        <v>62</v>
      </c>
      <c r="AE49" s="115"/>
    </row>
    <row r="50" spans="1:31" ht="18" customHeight="1" thickBot="1" thickTop="1">
      <c r="A50" s="51" t="s">
        <v>157</v>
      </c>
      <c r="B50" s="52" t="s">
        <v>135</v>
      </c>
      <c r="C50" s="13">
        <f>SUM(D50:J50,Q50:W50)</f>
        <v>1091</v>
      </c>
      <c r="D50" s="99">
        <f>SUM(D29:D49)</f>
        <v>71</v>
      </c>
      <c r="E50" s="117">
        <f>SUM(E29:E49)</f>
        <v>155</v>
      </c>
      <c r="F50" s="117">
        <f>SUM(F29:F47)</f>
        <v>115</v>
      </c>
      <c r="G50" s="117">
        <f>SUM(G29:G49)</f>
        <v>140</v>
      </c>
      <c r="H50" s="117">
        <f>SUM(H29:H49)</f>
        <v>20</v>
      </c>
      <c r="I50" s="117">
        <f>SUM(I29:I47)</f>
        <v>5</v>
      </c>
      <c r="J50" s="117">
        <f>SUM(J29:J47)</f>
        <v>40</v>
      </c>
      <c r="K50" s="117">
        <f>SUM(K29:K47)</f>
        <v>0</v>
      </c>
      <c r="L50" s="117">
        <f>SUM(L29:L47)</f>
        <v>149</v>
      </c>
      <c r="M50" s="118">
        <f>SUM(M29:M49)</f>
        <v>2.0999999999999996</v>
      </c>
      <c r="N50" s="119">
        <f>SUM(N29:N47)</f>
        <v>13.399999999999999</v>
      </c>
      <c r="O50" s="119">
        <f>SUM(O29:O47)</f>
        <v>0</v>
      </c>
      <c r="P50" s="119">
        <f>SUM(P29:P47)</f>
        <v>0</v>
      </c>
      <c r="Q50" s="120">
        <f>SUM(Q29:Q49)</f>
        <v>85</v>
      </c>
      <c r="R50" s="117">
        <f>SUM(R29:R49)</f>
        <v>110</v>
      </c>
      <c r="S50" s="117">
        <f>SUM(S29:S47)</f>
        <v>145</v>
      </c>
      <c r="T50" s="117">
        <f aca="true" t="shared" si="0" ref="T50:Y50">SUM(T29:T49)</f>
        <v>105</v>
      </c>
      <c r="U50" s="117">
        <f t="shared" si="0"/>
        <v>20</v>
      </c>
      <c r="V50" s="117">
        <f t="shared" si="0"/>
        <v>10</v>
      </c>
      <c r="W50" s="117">
        <f t="shared" si="0"/>
        <v>70</v>
      </c>
      <c r="X50" s="117">
        <f t="shared" si="0"/>
        <v>200</v>
      </c>
      <c r="Y50" s="117">
        <f t="shared" si="0"/>
        <v>126</v>
      </c>
      <c r="Z50" s="119">
        <f>+SUM(Z29:Z49)</f>
        <v>3.6999999999999997</v>
      </c>
      <c r="AA50" s="119">
        <f>SUM(AA29:AA49)</f>
        <v>29.799999999999997</v>
      </c>
      <c r="AB50" s="119">
        <f>SUM(AB29:AB49)</f>
        <v>4</v>
      </c>
      <c r="AC50" s="119">
        <f>SUM(AC29:AC49)</f>
        <v>7</v>
      </c>
      <c r="AD50" s="117"/>
      <c r="AE50" s="121"/>
    </row>
    <row r="51" spans="1:31" ht="18" customHeight="1" thickBot="1" thickTop="1">
      <c r="A51" s="53" t="s">
        <v>158</v>
      </c>
      <c r="B51" s="54" t="s">
        <v>77</v>
      </c>
      <c r="C51" s="120">
        <f>L50+Y50</f>
        <v>275</v>
      </c>
      <c r="D51" s="55"/>
      <c r="E51" s="55"/>
      <c r="F51" s="56"/>
      <c r="G51" s="56"/>
      <c r="H51" s="56"/>
      <c r="I51" s="56"/>
      <c r="J51" s="56"/>
      <c r="K51" s="56"/>
      <c r="L51" s="56"/>
      <c r="M51" s="169">
        <f>SUM(M50:P50)</f>
        <v>15.499999999999998</v>
      </c>
      <c r="N51" s="170"/>
      <c r="O51" s="170"/>
      <c r="P51" s="171"/>
      <c r="Q51" s="99"/>
      <c r="R51" s="56"/>
      <c r="S51" s="56"/>
      <c r="T51" s="56"/>
      <c r="U51" s="56"/>
      <c r="V51" s="56"/>
      <c r="W51" s="56"/>
      <c r="X51" s="56"/>
      <c r="Y51" s="56"/>
      <c r="Z51" s="169">
        <f>SUM(Z50:AC50)</f>
        <v>44.5</v>
      </c>
      <c r="AA51" s="170"/>
      <c r="AB51" s="170"/>
      <c r="AC51" s="200"/>
      <c r="AD51" s="57"/>
      <c r="AE51" s="57"/>
    </row>
    <row r="52" spans="1:31" ht="18" customHeight="1" thickBot="1" thickTop="1">
      <c r="A52" s="53" t="s">
        <v>159</v>
      </c>
      <c r="B52" s="58" t="s">
        <v>78</v>
      </c>
      <c r="C52" s="122">
        <f>SUM(K50+X50)</f>
        <v>200</v>
      </c>
      <c r="D52" s="59"/>
      <c r="E52" s="59"/>
      <c r="F52" s="60"/>
      <c r="G52" s="60"/>
      <c r="H52" s="60"/>
      <c r="I52" s="60"/>
      <c r="J52" s="15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1"/>
      <c r="Z52" s="61"/>
      <c r="AA52" s="61"/>
      <c r="AB52" s="61"/>
      <c r="AC52" s="61"/>
      <c r="AD52" s="61"/>
      <c r="AE52" s="61"/>
    </row>
    <row r="53" spans="1:31" ht="18" customHeight="1" thickBot="1" thickTop="1">
      <c r="A53" s="53" t="s">
        <v>160</v>
      </c>
      <c r="B53" s="62" t="s">
        <v>136</v>
      </c>
      <c r="C53" s="123">
        <f>SUM(C50:C52)</f>
        <v>1566</v>
      </c>
      <c r="D53" s="123"/>
      <c r="E53" s="156" t="s">
        <v>80</v>
      </c>
      <c r="F53" s="156"/>
      <c r="G53" s="156"/>
      <c r="H53" s="156"/>
      <c r="I53" s="156"/>
      <c r="J53" s="156"/>
      <c r="K53" s="124">
        <f>SUM(J50,W50)</f>
        <v>110</v>
      </c>
      <c r="L53" s="15"/>
      <c r="M53" s="15"/>
      <c r="N53" s="15"/>
      <c r="O53" s="15"/>
      <c r="P53" s="15"/>
      <c r="Q53" s="15"/>
      <c r="R53" s="15"/>
      <c r="S53" s="15"/>
      <c r="T53" s="175"/>
      <c r="U53" s="175"/>
      <c r="V53" s="175"/>
      <c r="W53" s="175"/>
      <c r="X53" s="175"/>
      <c r="Y53" s="175"/>
      <c r="Z53" s="61"/>
      <c r="AA53" s="61"/>
      <c r="AB53" s="61"/>
      <c r="AC53" s="61"/>
      <c r="AD53" s="61"/>
      <c r="AE53" s="61"/>
    </row>
    <row r="54" spans="1:31" ht="18" customHeight="1" thickTop="1">
      <c r="A54" s="63"/>
      <c r="B54" s="64"/>
      <c r="C54" s="65"/>
      <c r="D54" s="65"/>
      <c r="E54" s="11" t="s">
        <v>172</v>
      </c>
      <c r="F54" s="11"/>
      <c r="G54" s="11"/>
      <c r="H54" s="11"/>
      <c r="I54" s="11"/>
      <c r="J54" s="11"/>
      <c r="K54" s="65"/>
      <c r="L54" s="15"/>
      <c r="M54" s="15"/>
      <c r="N54" s="15"/>
      <c r="O54" s="15"/>
      <c r="P54" s="15"/>
      <c r="Q54" s="15"/>
      <c r="R54" s="15"/>
      <c r="S54" s="15"/>
      <c r="T54" s="175"/>
      <c r="U54" s="175"/>
      <c r="V54" s="175"/>
      <c r="W54" s="175"/>
      <c r="X54" s="175"/>
      <c r="Y54" s="175"/>
      <c r="Z54" s="61"/>
      <c r="AA54" s="61"/>
      <c r="AB54" s="61"/>
      <c r="AC54" s="61"/>
      <c r="AD54" s="61"/>
      <c r="AE54" s="61"/>
    </row>
    <row r="55" spans="1:31" ht="18" customHeight="1">
      <c r="A55" s="63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1"/>
      <c r="AC55" s="61"/>
      <c r="AD55" s="61"/>
      <c r="AE55" s="61"/>
    </row>
    <row r="56" spans="1:31" ht="18" customHeight="1">
      <c r="A56" s="66"/>
      <c r="B56" s="67"/>
      <c r="C56" s="125"/>
      <c r="D56" s="125"/>
      <c r="E56" s="68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9"/>
      <c r="AC56" s="70"/>
      <c r="AD56" s="70"/>
      <c r="AE56" s="70"/>
    </row>
    <row r="57" spans="1:31" ht="16.5">
      <c r="A57" s="67"/>
      <c r="B57" s="19"/>
      <c r="C57" s="20"/>
      <c r="D57" s="20"/>
      <c r="E57" s="38"/>
      <c r="F57" s="38"/>
      <c r="G57" s="38"/>
      <c r="H57" s="38"/>
      <c r="I57" s="38"/>
      <c r="J57" s="71"/>
      <c r="K57" s="38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73"/>
      <c r="AA57" s="70"/>
      <c r="AB57" s="38"/>
      <c r="AC57" s="38"/>
      <c r="AD57" s="38"/>
      <c r="AE57" s="70"/>
    </row>
    <row r="58" spans="1:31" ht="17.25" thickBot="1">
      <c r="A58" s="67"/>
      <c r="B58" s="67"/>
      <c r="C58" s="125"/>
      <c r="D58" s="125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73"/>
      <c r="Z58" s="73"/>
      <c r="AA58" s="70"/>
      <c r="AB58" s="70"/>
      <c r="AC58" s="70"/>
      <c r="AD58" s="70"/>
      <c r="AE58" s="70"/>
    </row>
    <row r="59" spans="1:31" ht="28.5" thickBot="1">
      <c r="A59" s="186" t="s">
        <v>193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8"/>
    </row>
    <row r="60" spans="1:31" ht="35.25" customHeight="1" thickBot="1" thickTop="1">
      <c r="A60" s="194" t="s">
        <v>43</v>
      </c>
      <c r="B60" s="196" t="s">
        <v>44</v>
      </c>
      <c r="C60" s="191" t="s">
        <v>130</v>
      </c>
      <c r="D60" s="172" t="s">
        <v>45</v>
      </c>
      <c r="E60" s="173"/>
      <c r="F60" s="173"/>
      <c r="G60" s="173"/>
      <c r="H60" s="173"/>
      <c r="I60" s="173"/>
      <c r="J60" s="173"/>
      <c r="K60" s="173"/>
      <c r="L60" s="174"/>
      <c r="M60" s="172" t="s">
        <v>46</v>
      </c>
      <c r="N60" s="173"/>
      <c r="O60" s="173"/>
      <c r="P60" s="174"/>
      <c r="Q60" s="172" t="s">
        <v>47</v>
      </c>
      <c r="R60" s="173"/>
      <c r="S60" s="173"/>
      <c r="T60" s="173"/>
      <c r="U60" s="173"/>
      <c r="V60" s="173"/>
      <c r="W60" s="173"/>
      <c r="X60" s="173"/>
      <c r="Y60" s="174"/>
      <c r="Z60" s="172" t="s">
        <v>46</v>
      </c>
      <c r="AA60" s="173"/>
      <c r="AB60" s="173"/>
      <c r="AC60" s="174"/>
      <c r="AD60" s="191" t="s">
        <v>48</v>
      </c>
      <c r="AE60" s="191"/>
    </row>
    <row r="61" spans="1:31" ht="39.75" thickBot="1" thickTop="1">
      <c r="A61" s="195"/>
      <c r="B61" s="196"/>
      <c r="C61" s="191"/>
      <c r="D61" s="126" t="s">
        <v>184</v>
      </c>
      <c r="E61" s="43" t="s">
        <v>49</v>
      </c>
      <c r="F61" s="43" t="s">
        <v>50</v>
      </c>
      <c r="G61" s="43" t="s">
        <v>196</v>
      </c>
      <c r="H61" s="43" t="s">
        <v>170</v>
      </c>
      <c r="I61" s="43" t="s">
        <v>171</v>
      </c>
      <c r="J61" s="43" t="s">
        <v>52</v>
      </c>
      <c r="K61" s="43" t="s">
        <v>53</v>
      </c>
      <c r="L61" s="43" t="s">
        <v>54</v>
      </c>
      <c r="M61" s="43" t="s">
        <v>184</v>
      </c>
      <c r="N61" s="43" t="s">
        <v>185</v>
      </c>
      <c r="O61" s="43" t="s">
        <v>55</v>
      </c>
      <c r="P61" s="43" t="s">
        <v>56</v>
      </c>
      <c r="Q61" s="43" t="s">
        <v>184</v>
      </c>
      <c r="R61" s="43" t="s">
        <v>49</v>
      </c>
      <c r="S61" s="43" t="s">
        <v>50</v>
      </c>
      <c r="T61" s="43" t="s">
        <v>197</v>
      </c>
      <c r="U61" s="43" t="s">
        <v>170</v>
      </c>
      <c r="V61" s="43" t="s">
        <v>171</v>
      </c>
      <c r="W61" s="43" t="s">
        <v>52</v>
      </c>
      <c r="X61" s="43" t="s">
        <v>53</v>
      </c>
      <c r="Y61" s="43" t="s">
        <v>54</v>
      </c>
      <c r="Z61" s="43" t="s">
        <v>184</v>
      </c>
      <c r="AA61" s="43" t="s">
        <v>185</v>
      </c>
      <c r="AB61" s="43" t="s">
        <v>57</v>
      </c>
      <c r="AC61" s="43" t="s">
        <v>58</v>
      </c>
      <c r="AD61" s="43" t="s">
        <v>59</v>
      </c>
      <c r="AE61" s="43" t="s">
        <v>60</v>
      </c>
    </row>
    <row r="62" spans="1:31" ht="18" customHeight="1" thickTop="1">
      <c r="A62" s="74" t="s">
        <v>137</v>
      </c>
      <c r="B62" s="110" t="s">
        <v>61</v>
      </c>
      <c r="C62" s="189">
        <f>SUM(D62:J62,Q62:W62,Q63:W63,D63:J63)</f>
        <v>225</v>
      </c>
      <c r="D62" s="13">
        <v>5</v>
      </c>
      <c r="E62" s="111"/>
      <c r="F62" s="111">
        <v>7</v>
      </c>
      <c r="G62" s="111">
        <v>5</v>
      </c>
      <c r="H62" s="111"/>
      <c r="I62" s="111"/>
      <c r="J62" s="111"/>
      <c r="K62" s="185">
        <v>80</v>
      </c>
      <c r="L62" s="111">
        <v>8</v>
      </c>
      <c r="M62" s="111"/>
      <c r="N62" s="111"/>
      <c r="O62" s="127"/>
      <c r="P62" s="182"/>
      <c r="Q62" s="127"/>
      <c r="R62" s="111">
        <v>5</v>
      </c>
      <c r="S62" s="111">
        <v>8</v>
      </c>
      <c r="T62" s="111">
        <v>5</v>
      </c>
      <c r="U62" s="111"/>
      <c r="V62" s="111"/>
      <c r="W62" s="111"/>
      <c r="X62" s="185">
        <v>80</v>
      </c>
      <c r="Y62" s="111">
        <v>7</v>
      </c>
      <c r="Z62" s="111">
        <v>0.2</v>
      </c>
      <c r="AA62" s="111">
        <v>1.3</v>
      </c>
      <c r="AB62" s="111"/>
      <c r="AC62" s="185">
        <v>6</v>
      </c>
      <c r="AD62" s="13"/>
      <c r="AE62" s="159" t="s">
        <v>63</v>
      </c>
    </row>
    <row r="63" spans="1:31" ht="15">
      <c r="A63" s="75" t="s">
        <v>138</v>
      </c>
      <c r="B63" s="128" t="s">
        <v>64</v>
      </c>
      <c r="C63" s="190"/>
      <c r="D63" s="76">
        <v>5</v>
      </c>
      <c r="E63" s="14">
        <v>15</v>
      </c>
      <c r="F63" s="14"/>
      <c r="G63" s="14"/>
      <c r="H63" s="14">
        <v>10</v>
      </c>
      <c r="I63" s="14"/>
      <c r="J63" s="14">
        <v>70</v>
      </c>
      <c r="K63" s="184"/>
      <c r="L63" s="14">
        <v>7</v>
      </c>
      <c r="M63" s="14"/>
      <c r="N63" s="14"/>
      <c r="O63" s="14"/>
      <c r="P63" s="192"/>
      <c r="Q63" s="129">
        <v>5</v>
      </c>
      <c r="R63" s="14">
        <v>5</v>
      </c>
      <c r="S63" s="14"/>
      <c r="T63" s="14"/>
      <c r="U63" s="14"/>
      <c r="V63" s="14">
        <v>10</v>
      </c>
      <c r="W63" s="14">
        <v>70</v>
      </c>
      <c r="X63" s="184"/>
      <c r="Y63" s="14">
        <v>8</v>
      </c>
      <c r="Z63" s="14">
        <v>0.3</v>
      </c>
      <c r="AA63" s="14">
        <v>1.2</v>
      </c>
      <c r="AB63" s="14">
        <v>6</v>
      </c>
      <c r="AC63" s="184"/>
      <c r="AD63" s="76"/>
      <c r="AE63" s="160"/>
    </row>
    <row r="64" spans="1:31" ht="18" customHeight="1">
      <c r="A64" s="75" t="s">
        <v>139</v>
      </c>
      <c r="B64" s="112" t="s">
        <v>65</v>
      </c>
      <c r="C64" s="189">
        <f>SUM(D64:J64,Q64:W64,Q65:W65,D65:J65)</f>
        <v>185</v>
      </c>
      <c r="D64" s="13">
        <v>5</v>
      </c>
      <c r="E64" s="14"/>
      <c r="F64" s="14">
        <v>7</v>
      </c>
      <c r="G64" s="14">
        <v>5</v>
      </c>
      <c r="H64" s="14"/>
      <c r="I64" s="14"/>
      <c r="J64" s="14"/>
      <c r="K64" s="184">
        <v>80</v>
      </c>
      <c r="L64" s="14">
        <v>8</v>
      </c>
      <c r="M64" s="14"/>
      <c r="N64" s="14"/>
      <c r="O64" s="14"/>
      <c r="P64" s="184"/>
      <c r="Q64" s="14"/>
      <c r="R64" s="14">
        <v>5</v>
      </c>
      <c r="S64" s="14">
        <v>8</v>
      </c>
      <c r="T64" s="14">
        <v>5</v>
      </c>
      <c r="U64" s="14"/>
      <c r="V64" s="14"/>
      <c r="W64" s="14"/>
      <c r="X64" s="184">
        <v>80</v>
      </c>
      <c r="Y64" s="14">
        <v>7</v>
      </c>
      <c r="Z64" s="14">
        <v>0.2</v>
      </c>
      <c r="AA64" s="14">
        <v>1.3</v>
      </c>
      <c r="AB64" s="14"/>
      <c r="AC64" s="184">
        <v>6</v>
      </c>
      <c r="AD64" s="76"/>
      <c r="AE64" s="154" t="s">
        <v>63</v>
      </c>
    </row>
    <row r="65" spans="1:31" ht="20.25" customHeight="1">
      <c r="A65" s="75" t="s">
        <v>140</v>
      </c>
      <c r="B65" s="112" t="s">
        <v>66</v>
      </c>
      <c r="C65" s="190"/>
      <c r="D65" s="76">
        <v>5</v>
      </c>
      <c r="E65" s="14">
        <v>15</v>
      </c>
      <c r="F65" s="14"/>
      <c r="G65" s="14"/>
      <c r="H65" s="14"/>
      <c r="I65" s="14"/>
      <c r="J65" s="14">
        <v>60</v>
      </c>
      <c r="K65" s="184"/>
      <c r="L65" s="14">
        <v>7</v>
      </c>
      <c r="M65" s="14"/>
      <c r="N65" s="14"/>
      <c r="O65" s="14"/>
      <c r="P65" s="184"/>
      <c r="Q65" s="14">
        <v>5</v>
      </c>
      <c r="R65" s="14">
        <v>5</v>
      </c>
      <c r="S65" s="14"/>
      <c r="T65" s="14"/>
      <c r="U65" s="14"/>
      <c r="V65" s="14">
        <v>10</v>
      </c>
      <c r="W65" s="14">
        <v>50</v>
      </c>
      <c r="X65" s="184"/>
      <c r="Y65" s="14">
        <v>8</v>
      </c>
      <c r="Z65" s="14">
        <v>0.3</v>
      </c>
      <c r="AA65" s="14">
        <v>1.2</v>
      </c>
      <c r="AB65" s="14">
        <v>4</v>
      </c>
      <c r="AC65" s="184"/>
      <c r="AD65" s="76"/>
      <c r="AE65" s="155"/>
    </row>
    <row r="66" spans="1:31" ht="18" customHeight="1">
      <c r="A66" s="75" t="s">
        <v>141</v>
      </c>
      <c r="B66" s="112" t="s">
        <v>67</v>
      </c>
      <c r="C66" s="189">
        <f>SUM(D66:J66,Q66:W66,Q67:W67,D67:J67)</f>
        <v>185</v>
      </c>
      <c r="D66" s="13"/>
      <c r="E66" s="14">
        <v>5</v>
      </c>
      <c r="F66" s="14">
        <v>7</v>
      </c>
      <c r="G66" s="14">
        <v>5</v>
      </c>
      <c r="H66" s="14"/>
      <c r="I66" s="14"/>
      <c r="J66" s="14"/>
      <c r="K66" s="184">
        <v>80</v>
      </c>
      <c r="L66" s="14">
        <v>7</v>
      </c>
      <c r="M66" s="14"/>
      <c r="N66" s="14"/>
      <c r="O66" s="14"/>
      <c r="P66" s="184"/>
      <c r="Q66" s="14"/>
      <c r="R66" s="14">
        <v>5</v>
      </c>
      <c r="S66" s="14">
        <v>8</v>
      </c>
      <c r="T66" s="14">
        <v>5</v>
      </c>
      <c r="U66" s="14"/>
      <c r="V66" s="14"/>
      <c r="W66" s="14"/>
      <c r="X66" s="184">
        <v>80</v>
      </c>
      <c r="Y66" s="14">
        <v>5</v>
      </c>
      <c r="Z66" s="14"/>
      <c r="AA66" s="14">
        <v>1.5</v>
      </c>
      <c r="AB66" s="14"/>
      <c r="AC66" s="184">
        <v>6</v>
      </c>
      <c r="AD66" s="76"/>
      <c r="AE66" s="154" t="s">
        <v>63</v>
      </c>
    </row>
    <row r="67" spans="1:31" ht="19.5" customHeight="1">
      <c r="A67" s="75" t="s">
        <v>142</v>
      </c>
      <c r="B67" s="112" t="s">
        <v>68</v>
      </c>
      <c r="C67" s="190"/>
      <c r="D67" s="76"/>
      <c r="E67" s="14">
        <v>20</v>
      </c>
      <c r="F67" s="14"/>
      <c r="G67" s="14"/>
      <c r="H67" s="14"/>
      <c r="I67" s="14">
        <v>10</v>
      </c>
      <c r="J67" s="14">
        <v>50</v>
      </c>
      <c r="K67" s="184"/>
      <c r="L67" s="14">
        <v>8</v>
      </c>
      <c r="M67" s="14"/>
      <c r="N67" s="14"/>
      <c r="O67" s="14"/>
      <c r="P67" s="184"/>
      <c r="Q67" s="14"/>
      <c r="R67" s="14">
        <v>10</v>
      </c>
      <c r="S67" s="14"/>
      <c r="T67" s="14"/>
      <c r="U67" s="14"/>
      <c r="V67" s="14"/>
      <c r="W67" s="14">
        <v>60</v>
      </c>
      <c r="X67" s="184"/>
      <c r="Y67" s="14">
        <v>5</v>
      </c>
      <c r="Z67" s="14"/>
      <c r="AA67" s="14">
        <v>1.5</v>
      </c>
      <c r="AB67" s="14">
        <v>4</v>
      </c>
      <c r="AC67" s="184"/>
      <c r="AD67" s="76"/>
      <c r="AE67" s="160"/>
    </row>
    <row r="68" spans="1:31" ht="18" customHeight="1">
      <c r="A68" s="75" t="s">
        <v>143</v>
      </c>
      <c r="B68" s="112" t="s">
        <v>69</v>
      </c>
      <c r="C68" s="189">
        <f>SUM(D68:J68,Q68:W68,Q69:W69,D69:J69)</f>
        <v>135</v>
      </c>
      <c r="D68" s="13">
        <v>4</v>
      </c>
      <c r="E68" s="14">
        <v>3</v>
      </c>
      <c r="F68" s="14">
        <v>7</v>
      </c>
      <c r="G68" s="14"/>
      <c r="H68" s="14"/>
      <c r="I68" s="14"/>
      <c r="J68" s="14"/>
      <c r="K68" s="14"/>
      <c r="L68" s="14">
        <v>7</v>
      </c>
      <c r="M68" s="14"/>
      <c r="N68" s="14"/>
      <c r="O68" s="14"/>
      <c r="P68" s="14"/>
      <c r="Q68" s="14"/>
      <c r="R68" s="14"/>
      <c r="S68" s="14">
        <v>8</v>
      </c>
      <c r="T68" s="14">
        <v>8</v>
      </c>
      <c r="U68" s="14"/>
      <c r="V68" s="14"/>
      <c r="W68" s="14"/>
      <c r="X68" s="184">
        <v>80</v>
      </c>
      <c r="Y68" s="14">
        <v>8</v>
      </c>
      <c r="Z68" s="14">
        <v>0.1</v>
      </c>
      <c r="AA68" s="14">
        <v>0.9</v>
      </c>
      <c r="AB68" s="14"/>
      <c r="AC68" s="184">
        <v>3</v>
      </c>
      <c r="AD68" s="76"/>
      <c r="AE68" s="154" t="s">
        <v>63</v>
      </c>
    </row>
    <row r="69" spans="1:31" ht="18" customHeight="1">
      <c r="A69" s="75" t="s">
        <v>144</v>
      </c>
      <c r="B69" s="112" t="s">
        <v>70</v>
      </c>
      <c r="C69" s="190"/>
      <c r="D69" s="76">
        <v>5</v>
      </c>
      <c r="E69" s="14">
        <v>10</v>
      </c>
      <c r="F69" s="14"/>
      <c r="G69" s="14"/>
      <c r="H69" s="14">
        <v>4</v>
      </c>
      <c r="I69" s="14"/>
      <c r="J69" s="14">
        <v>36</v>
      </c>
      <c r="K69" s="14"/>
      <c r="L69" s="14">
        <v>8</v>
      </c>
      <c r="M69" s="14"/>
      <c r="N69" s="14"/>
      <c r="O69" s="14"/>
      <c r="P69" s="14"/>
      <c r="Q69" s="14">
        <v>5</v>
      </c>
      <c r="R69" s="14">
        <v>5</v>
      </c>
      <c r="S69" s="14"/>
      <c r="T69" s="14"/>
      <c r="U69" s="14"/>
      <c r="V69" s="14"/>
      <c r="W69" s="14">
        <v>40</v>
      </c>
      <c r="X69" s="184"/>
      <c r="Y69" s="14">
        <v>7</v>
      </c>
      <c r="Z69" s="14">
        <v>0.3</v>
      </c>
      <c r="AA69" s="14">
        <v>0.7</v>
      </c>
      <c r="AB69" s="14">
        <v>3</v>
      </c>
      <c r="AC69" s="184"/>
      <c r="AD69" s="76"/>
      <c r="AE69" s="160"/>
    </row>
    <row r="70" spans="1:31" ht="18" customHeight="1">
      <c r="A70" s="75" t="s">
        <v>145</v>
      </c>
      <c r="B70" s="112" t="s">
        <v>71</v>
      </c>
      <c r="C70" s="76">
        <f>SUM(E70:J70,R70:W70)</f>
        <v>60</v>
      </c>
      <c r="D70" s="76"/>
      <c r="E70" s="14"/>
      <c r="F70" s="14">
        <v>30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>
        <v>30</v>
      </c>
      <c r="T70" s="14"/>
      <c r="U70" s="14"/>
      <c r="V70" s="14"/>
      <c r="W70" s="14"/>
      <c r="X70" s="14"/>
      <c r="Y70" s="14"/>
      <c r="Z70" s="14"/>
      <c r="AA70" s="14">
        <v>3</v>
      </c>
      <c r="AB70" s="14"/>
      <c r="AC70" s="14"/>
      <c r="AD70" s="76"/>
      <c r="AE70" s="130" t="s">
        <v>72</v>
      </c>
    </row>
    <row r="71" spans="1:31" ht="18" customHeight="1">
      <c r="A71" s="75" t="s">
        <v>146</v>
      </c>
      <c r="B71" s="112" t="s">
        <v>73</v>
      </c>
      <c r="C71" s="76">
        <f>SUM(D71:J71,Q71:W71)</f>
        <v>60</v>
      </c>
      <c r="D71" s="76"/>
      <c r="E71" s="14">
        <v>25</v>
      </c>
      <c r="F71" s="14"/>
      <c r="G71" s="14">
        <v>35</v>
      </c>
      <c r="H71" s="14"/>
      <c r="I71" s="14"/>
      <c r="J71" s="14"/>
      <c r="K71" s="14"/>
      <c r="L71" s="14">
        <v>15</v>
      </c>
      <c r="M71" s="14"/>
      <c r="N71" s="14">
        <v>3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76" t="s">
        <v>63</v>
      </c>
      <c r="AE71" s="130"/>
    </row>
    <row r="72" spans="1:31" ht="27.75" customHeight="1">
      <c r="A72" s="75" t="s">
        <v>147</v>
      </c>
      <c r="B72" s="112" t="s">
        <v>175</v>
      </c>
      <c r="C72" s="76">
        <f>SUM(Q72:W72)</f>
        <v>15</v>
      </c>
      <c r="D72" s="7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5</v>
      </c>
      <c r="R72" s="14">
        <v>5</v>
      </c>
      <c r="S72" s="14">
        <v>5</v>
      </c>
      <c r="T72" s="14"/>
      <c r="U72" s="14"/>
      <c r="V72" s="14"/>
      <c r="W72" s="14"/>
      <c r="X72" s="14"/>
      <c r="Y72" s="14">
        <v>15</v>
      </c>
      <c r="Z72" s="14">
        <v>0.2</v>
      </c>
      <c r="AA72" s="14">
        <v>0.8</v>
      </c>
      <c r="AB72" s="14"/>
      <c r="AC72" s="14"/>
      <c r="AD72" s="76"/>
      <c r="AE72" s="130" t="s">
        <v>72</v>
      </c>
    </row>
    <row r="73" spans="1:31" ht="56.25" customHeight="1">
      <c r="A73" s="75" t="s">
        <v>148</v>
      </c>
      <c r="B73" s="112" t="s">
        <v>180</v>
      </c>
      <c r="C73" s="76">
        <f>SUM(D73:J73)</f>
        <v>15</v>
      </c>
      <c r="D73" s="76"/>
      <c r="E73" s="14">
        <v>5</v>
      </c>
      <c r="F73" s="14">
        <v>10</v>
      </c>
      <c r="G73" s="14"/>
      <c r="H73" s="14"/>
      <c r="I73" s="14"/>
      <c r="J73" s="14"/>
      <c r="K73" s="14"/>
      <c r="L73" s="14">
        <v>15</v>
      </c>
      <c r="M73" s="14"/>
      <c r="N73" s="14">
        <v>1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76" t="s">
        <v>72</v>
      </c>
      <c r="AE73" s="130"/>
    </row>
    <row r="74" spans="1:31" ht="18" customHeight="1">
      <c r="A74" s="75" t="s">
        <v>149</v>
      </c>
      <c r="B74" s="112" t="s">
        <v>74</v>
      </c>
      <c r="C74" s="76">
        <f>SUM(Q74:W74)</f>
        <v>10</v>
      </c>
      <c r="D74" s="76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>
        <v>5</v>
      </c>
      <c r="R74" s="14">
        <v>2</v>
      </c>
      <c r="S74" s="14">
        <v>3</v>
      </c>
      <c r="T74" s="14"/>
      <c r="U74" s="14"/>
      <c r="V74" s="14"/>
      <c r="W74" s="14"/>
      <c r="X74" s="14"/>
      <c r="Y74" s="14">
        <v>15</v>
      </c>
      <c r="Z74" s="14">
        <v>0.5</v>
      </c>
      <c r="AA74" s="14">
        <v>0.5</v>
      </c>
      <c r="AB74" s="14"/>
      <c r="AC74" s="14"/>
      <c r="AD74" s="76"/>
      <c r="AE74" s="130" t="s">
        <v>72</v>
      </c>
    </row>
    <row r="75" spans="1:31" ht="18" customHeight="1">
      <c r="A75" s="75" t="s">
        <v>150</v>
      </c>
      <c r="B75" s="77" t="s">
        <v>169</v>
      </c>
      <c r="C75" s="76">
        <v>20</v>
      </c>
      <c r="D75" s="48"/>
      <c r="E75" s="78"/>
      <c r="F75" s="78"/>
      <c r="G75" s="78">
        <v>10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>
        <v>10</v>
      </c>
      <c r="U75" s="78"/>
      <c r="V75" s="78"/>
      <c r="W75" s="78"/>
      <c r="X75" s="78"/>
      <c r="Y75" s="78"/>
      <c r="Z75" s="78"/>
      <c r="AA75" s="78"/>
      <c r="AB75" s="78"/>
      <c r="AC75" s="78"/>
      <c r="AD75" s="48"/>
      <c r="AE75" s="131" t="s">
        <v>62</v>
      </c>
    </row>
    <row r="76" spans="1:31" ht="18" customHeight="1" thickBot="1">
      <c r="A76" s="75" t="s">
        <v>151</v>
      </c>
      <c r="B76" s="77" t="s">
        <v>110</v>
      </c>
      <c r="C76" s="76">
        <f>SUM(D76:J76)</f>
        <v>60</v>
      </c>
      <c r="D76" s="48">
        <v>10</v>
      </c>
      <c r="E76" s="78">
        <v>15</v>
      </c>
      <c r="F76" s="78">
        <v>5</v>
      </c>
      <c r="G76" s="78">
        <v>14</v>
      </c>
      <c r="H76" s="78"/>
      <c r="I76" s="78">
        <v>16</v>
      </c>
      <c r="J76" s="78"/>
      <c r="K76" s="79"/>
      <c r="L76" s="78">
        <v>15</v>
      </c>
      <c r="M76" s="78">
        <v>0.3</v>
      </c>
      <c r="N76" s="78">
        <v>1.7</v>
      </c>
      <c r="O76" s="78"/>
      <c r="P76" s="79"/>
      <c r="Q76" s="79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48" t="s">
        <v>63</v>
      </c>
      <c r="AE76" s="131"/>
    </row>
    <row r="77" spans="1:31" ht="18" customHeight="1" thickBot="1" thickTop="1">
      <c r="A77" s="75" t="s">
        <v>152</v>
      </c>
      <c r="B77" s="80" t="s">
        <v>76</v>
      </c>
      <c r="C77" s="120">
        <f>SUM(C62:C76)</f>
        <v>970</v>
      </c>
      <c r="D77" s="120">
        <f>SUM(D62:D76)</f>
        <v>39</v>
      </c>
      <c r="E77" s="120">
        <f>SUM(E62:E76)</f>
        <v>113</v>
      </c>
      <c r="F77" s="120">
        <f>SUM(F62:F76)</f>
        <v>73</v>
      </c>
      <c r="G77" s="120">
        <f aca="true" t="shared" si="1" ref="G77:AE77">SUM(G62:G76)</f>
        <v>74</v>
      </c>
      <c r="H77" s="120">
        <f>SUM(H62:H76)</f>
        <v>14</v>
      </c>
      <c r="I77" s="120">
        <f>SUM(I62:I76)</f>
        <v>26</v>
      </c>
      <c r="J77" s="120">
        <f t="shared" si="1"/>
        <v>216</v>
      </c>
      <c r="K77" s="120">
        <f>SUM(K62:K76)</f>
        <v>240</v>
      </c>
      <c r="L77" s="120">
        <f t="shared" si="1"/>
        <v>105</v>
      </c>
      <c r="M77" s="118">
        <f>SUM(M62:M76)</f>
        <v>0.3</v>
      </c>
      <c r="N77" s="118">
        <f t="shared" si="1"/>
        <v>5.7</v>
      </c>
      <c r="O77" s="118">
        <f t="shared" si="1"/>
        <v>0</v>
      </c>
      <c r="P77" s="118">
        <f t="shared" si="1"/>
        <v>0</v>
      </c>
      <c r="Q77" s="120">
        <f>SUM(Q62:Q76)</f>
        <v>25</v>
      </c>
      <c r="R77" s="120">
        <f t="shared" si="1"/>
        <v>47</v>
      </c>
      <c r="S77" s="120">
        <f t="shared" si="1"/>
        <v>70</v>
      </c>
      <c r="T77" s="120">
        <f t="shared" si="1"/>
        <v>33</v>
      </c>
      <c r="U77" s="120">
        <f>SUM(U62:U76)</f>
        <v>0</v>
      </c>
      <c r="V77" s="120">
        <f>SUM(V62:V76)</f>
        <v>20</v>
      </c>
      <c r="W77" s="120">
        <f t="shared" si="1"/>
        <v>220</v>
      </c>
      <c r="X77" s="120">
        <f t="shared" si="1"/>
        <v>320</v>
      </c>
      <c r="Y77" s="120">
        <f t="shared" si="1"/>
        <v>85</v>
      </c>
      <c r="Z77" s="118">
        <f>SUM(Z62:Z76)</f>
        <v>2.1</v>
      </c>
      <c r="AA77" s="118">
        <f t="shared" si="1"/>
        <v>13.9</v>
      </c>
      <c r="AB77" s="118">
        <f t="shared" si="1"/>
        <v>17</v>
      </c>
      <c r="AC77" s="118">
        <f t="shared" si="1"/>
        <v>21</v>
      </c>
      <c r="AD77" s="120">
        <f t="shared" si="1"/>
        <v>0</v>
      </c>
      <c r="AE77" s="120">
        <f t="shared" si="1"/>
        <v>0</v>
      </c>
    </row>
    <row r="78" spans="1:31" ht="18" customHeight="1" thickBot="1" thickTop="1">
      <c r="A78" s="75" t="s">
        <v>153</v>
      </c>
      <c r="B78" s="81" t="s">
        <v>77</v>
      </c>
      <c r="C78" s="121">
        <f>SUM(L77+Y77)</f>
        <v>190</v>
      </c>
      <c r="D78" s="55"/>
      <c r="E78" s="82"/>
      <c r="F78" s="82"/>
      <c r="G78" s="82"/>
      <c r="H78" s="82"/>
      <c r="I78" s="82"/>
      <c r="J78" s="82"/>
      <c r="K78" s="82"/>
      <c r="L78" s="82"/>
      <c r="M78" s="169">
        <f>SUM(M77:P77)</f>
        <v>6</v>
      </c>
      <c r="N78" s="170"/>
      <c r="O78" s="170"/>
      <c r="P78" s="171"/>
      <c r="Q78" s="99"/>
      <c r="R78" s="82"/>
      <c r="S78" s="82"/>
      <c r="T78" s="82"/>
      <c r="U78" s="82"/>
      <c r="V78" s="82"/>
      <c r="W78" s="82"/>
      <c r="X78" s="82"/>
      <c r="Y78" s="82"/>
      <c r="Z78" s="169">
        <f>SUM(Z77:AC77)</f>
        <v>54</v>
      </c>
      <c r="AA78" s="170"/>
      <c r="AB78" s="170"/>
      <c r="AC78" s="171"/>
      <c r="AD78" s="57"/>
      <c r="AE78" s="57"/>
    </row>
    <row r="79" spans="1:31" ht="23.25" customHeight="1" thickBot="1" thickTop="1">
      <c r="A79" s="75" t="s">
        <v>154</v>
      </c>
      <c r="B79" s="83" t="s">
        <v>78</v>
      </c>
      <c r="C79" s="132">
        <f>SUM(K77+X77)</f>
        <v>560</v>
      </c>
      <c r="D79" s="65"/>
      <c r="E79" s="64"/>
      <c r="F79" s="64"/>
      <c r="G79" s="64"/>
      <c r="H79" s="64"/>
      <c r="I79" s="64"/>
      <c r="J79" s="64"/>
      <c r="K79" s="64"/>
      <c r="L79" s="64"/>
      <c r="M79" s="64"/>
      <c r="N79" s="65"/>
      <c r="O79" s="65"/>
      <c r="P79" s="65"/>
      <c r="Q79" s="65"/>
      <c r="R79" s="64"/>
      <c r="S79" s="64"/>
      <c r="T79" s="64"/>
      <c r="U79" s="64"/>
      <c r="V79" s="64"/>
      <c r="W79" s="64"/>
      <c r="X79" s="64"/>
      <c r="Y79" s="64"/>
      <c r="Z79" s="64"/>
      <c r="AA79" s="65"/>
      <c r="AB79" s="65"/>
      <c r="AC79" s="65"/>
      <c r="AD79" s="84"/>
      <c r="AE79" s="61"/>
    </row>
    <row r="80" spans="1:31" ht="32.25" customHeight="1" thickTop="1">
      <c r="A80" s="75" t="s">
        <v>155</v>
      </c>
      <c r="B80" s="62" t="s">
        <v>79</v>
      </c>
      <c r="C80" s="124">
        <f>SUM(C77:C79)</f>
        <v>1720</v>
      </c>
      <c r="D80" s="124"/>
      <c r="E80" s="156" t="s">
        <v>80</v>
      </c>
      <c r="F80" s="156"/>
      <c r="G80" s="156"/>
      <c r="H80" s="156"/>
      <c r="I80" s="156"/>
      <c r="J80" s="156"/>
      <c r="K80" s="124">
        <f>SUM(H63,H69,I63,I67,J77,U63,U77,V63,V65,W77)</f>
        <v>480</v>
      </c>
      <c r="L80" s="64"/>
      <c r="M80" s="64"/>
      <c r="N80" s="64"/>
      <c r="O80" s="64"/>
      <c r="P80" s="64"/>
      <c r="Q80" s="212" t="s">
        <v>199</v>
      </c>
      <c r="R80" s="212"/>
      <c r="S80" s="212"/>
      <c r="T80" s="212"/>
      <c r="U80" s="64"/>
      <c r="V80" s="64"/>
      <c r="W80" s="64"/>
      <c r="X80" s="64"/>
      <c r="Y80" s="85"/>
      <c r="Z80" s="85"/>
      <c r="AA80" s="85"/>
      <c r="AB80" s="85"/>
      <c r="AC80" s="85"/>
      <c r="AD80" s="61"/>
      <c r="AE80" s="61"/>
    </row>
    <row r="81" spans="1:31" ht="16.5">
      <c r="A81" s="85"/>
      <c r="B81" s="67"/>
      <c r="C81" s="125"/>
      <c r="D81" s="125"/>
      <c r="E81" s="68"/>
      <c r="F81" s="86"/>
      <c r="G81" s="68"/>
      <c r="H81" s="68"/>
      <c r="I81" s="68"/>
      <c r="J81" s="68"/>
      <c r="K81" s="125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87"/>
      <c r="Z81" s="87"/>
      <c r="AA81" s="87"/>
      <c r="AB81" s="87"/>
      <c r="AC81" s="87"/>
      <c r="AD81" s="70"/>
      <c r="AE81" s="70"/>
    </row>
    <row r="82" spans="1:31" ht="16.5" customHeight="1">
      <c r="A82" s="85"/>
      <c r="B82" s="67"/>
      <c r="C82" s="125"/>
      <c r="D82" s="125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70"/>
    </row>
    <row r="83" spans="1:31" ht="17.25" thickBot="1">
      <c r="A83" s="21"/>
      <c r="B83" s="40"/>
      <c r="C83" s="42"/>
      <c r="D83" s="42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87"/>
      <c r="Z83" s="87"/>
      <c r="AA83" s="70"/>
      <c r="AB83" s="70"/>
      <c r="AC83" s="70"/>
      <c r="AD83" s="70"/>
      <c r="AE83" s="70"/>
    </row>
    <row r="84" spans="1:31" s="133" customFormat="1" ht="28.5" thickBot="1">
      <c r="A84" s="162" t="s">
        <v>194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4"/>
    </row>
    <row r="85" spans="1:31" s="133" customFormat="1" ht="31.5" customHeight="1" thickBot="1">
      <c r="A85" s="210" t="s">
        <v>111</v>
      </c>
      <c r="B85" s="210" t="s">
        <v>44</v>
      </c>
      <c r="C85" s="161" t="s">
        <v>130</v>
      </c>
      <c r="D85" s="176" t="s">
        <v>112</v>
      </c>
      <c r="E85" s="177"/>
      <c r="F85" s="177"/>
      <c r="G85" s="177"/>
      <c r="H85" s="177"/>
      <c r="I85" s="177"/>
      <c r="J85" s="177"/>
      <c r="K85" s="177"/>
      <c r="L85" s="178"/>
      <c r="M85" s="176" t="s">
        <v>46</v>
      </c>
      <c r="N85" s="177"/>
      <c r="O85" s="177"/>
      <c r="P85" s="178"/>
      <c r="Q85" s="176" t="s">
        <v>113</v>
      </c>
      <c r="R85" s="177"/>
      <c r="S85" s="177"/>
      <c r="T85" s="177"/>
      <c r="U85" s="177"/>
      <c r="V85" s="177"/>
      <c r="W85" s="177"/>
      <c r="X85" s="177"/>
      <c r="Y85" s="178"/>
      <c r="Z85" s="176" t="s">
        <v>46</v>
      </c>
      <c r="AA85" s="177"/>
      <c r="AB85" s="177"/>
      <c r="AC85" s="178"/>
      <c r="AD85" s="161" t="s">
        <v>48</v>
      </c>
      <c r="AE85" s="161"/>
    </row>
    <row r="86" spans="1:31" s="133" customFormat="1" ht="39" thickTop="1">
      <c r="A86" s="211"/>
      <c r="B86" s="211"/>
      <c r="C86" s="213"/>
      <c r="D86" s="134" t="s">
        <v>183</v>
      </c>
      <c r="E86" s="88" t="s">
        <v>49</v>
      </c>
      <c r="F86" s="88" t="s">
        <v>50</v>
      </c>
      <c r="G86" s="88" t="s">
        <v>196</v>
      </c>
      <c r="H86" s="88" t="s">
        <v>170</v>
      </c>
      <c r="I86" s="88" t="s">
        <v>171</v>
      </c>
      <c r="J86" s="88" t="s">
        <v>52</v>
      </c>
      <c r="K86" s="88" t="s">
        <v>53</v>
      </c>
      <c r="L86" s="88" t="s">
        <v>54</v>
      </c>
      <c r="M86" s="88" t="s">
        <v>184</v>
      </c>
      <c r="N86" s="88" t="s">
        <v>186</v>
      </c>
      <c r="O86" s="88" t="s">
        <v>55</v>
      </c>
      <c r="P86" s="88" t="s">
        <v>114</v>
      </c>
      <c r="Q86" s="88" t="s">
        <v>183</v>
      </c>
      <c r="R86" s="88" t="s">
        <v>49</v>
      </c>
      <c r="S86" s="88" t="s">
        <v>50</v>
      </c>
      <c r="T86" s="88" t="s">
        <v>198</v>
      </c>
      <c r="U86" s="88" t="s">
        <v>170</v>
      </c>
      <c r="V86" s="88" t="s">
        <v>171</v>
      </c>
      <c r="W86" s="88" t="s">
        <v>52</v>
      </c>
      <c r="X86" s="88" t="s">
        <v>53</v>
      </c>
      <c r="Y86" s="88" t="s">
        <v>54</v>
      </c>
      <c r="Z86" s="88" t="s">
        <v>184</v>
      </c>
      <c r="AA86" s="88" t="s">
        <v>185</v>
      </c>
      <c r="AB86" s="88" t="s">
        <v>55</v>
      </c>
      <c r="AC86" s="88" t="s">
        <v>114</v>
      </c>
      <c r="AD86" s="88" t="s">
        <v>115</v>
      </c>
      <c r="AE86" s="88" t="s">
        <v>116</v>
      </c>
    </row>
    <row r="87" spans="1:31" s="133" customFormat="1" ht="12.75">
      <c r="A87" s="89"/>
      <c r="B87" s="135" t="s">
        <v>189</v>
      </c>
      <c r="C87" s="136">
        <v>30</v>
      </c>
      <c r="D87" s="136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>
        <v>10</v>
      </c>
      <c r="S87" s="90"/>
      <c r="T87" s="90"/>
      <c r="U87" s="90"/>
      <c r="V87" s="90"/>
      <c r="W87" s="90">
        <v>20</v>
      </c>
      <c r="X87" s="90"/>
      <c r="Y87" s="90">
        <v>15</v>
      </c>
      <c r="Z87" s="90"/>
      <c r="AA87" s="90">
        <v>0.5</v>
      </c>
      <c r="AB87" s="90">
        <v>1</v>
      </c>
      <c r="AC87" s="90"/>
      <c r="AD87" s="90"/>
      <c r="AE87" s="90" t="s">
        <v>190</v>
      </c>
    </row>
    <row r="88" spans="1:31" s="133" customFormat="1" ht="25.5">
      <c r="A88" s="90" t="s">
        <v>137</v>
      </c>
      <c r="B88" s="137" t="s">
        <v>177</v>
      </c>
      <c r="C88" s="138">
        <f>SUM(D88:J88)</f>
        <v>60</v>
      </c>
      <c r="D88" s="138">
        <v>10</v>
      </c>
      <c r="E88" s="139">
        <v>10</v>
      </c>
      <c r="F88" s="139"/>
      <c r="G88" s="139"/>
      <c r="H88" s="139">
        <v>4</v>
      </c>
      <c r="I88" s="139"/>
      <c r="J88" s="139">
        <v>36</v>
      </c>
      <c r="K88" s="139">
        <v>40</v>
      </c>
      <c r="L88" s="139">
        <v>15</v>
      </c>
      <c r="M88" s="139">
        <v>0.3</v>
      </c>
      <c r="N88" s="139">
        <v>1.2</v>
      </c>
      <c r="O88" s="139">
        <v>2</v>
      </c>
      <c r="P88" s="139">
        <v>2</v>
      </c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 t="s">
        <v>72</v>
      </c>
      <c r="AE88" s="139"/>
    </row>
    <row r="89" spans="1:31" s="133" customFormat="1" ht="29.25" customHeight="1">
      <c r="A89" s="91" t="s">
        <v>138</v>
      </c>
      <c r="B89" s="140" t="s">
        <v>117</v>
      </c>
      <c r="C89" s="13">
        <f>SUM(D89:J89,Q89:W89)</f>
        <v>110</v>
      </c>
      <c r="D89" s="13">
        <v>5</v>
      </c>
      <c r="E89" s="111">
        <v>5</v>
      </c>
      <c r="F89" s="111"/>
      <c r="G89" s="111"/>
      <c r="H89" s="111"/>
      <c r="I89" s="111"/>
      <c r="J89" s="111">
        <v>50</v>
      </c>
      <c r="K89" s="111">
        <v>40</v>
      </c>
      <c r="L89" s="111">
        <v>5</v>
      </c>
      <c r="M89" s="111"/>
      <c r="N89" s="111"/>
      <c r="O89" s="111"/>
      <c r="P89" s="111"/>
      <c r="Q89" s="111">
        <v>5</v>
      </c>
      <c r="R89" s="111">
        <v>5</v>
      </c>
      <c r="S89" s="111"/>
      <c r="T89" s="111"/>
      <c r="U89" s="111">
        <v>6</v>
      </c>
      <c r="V89" s="111"/>
      <c r="W89" s="111">
        <v>34</v>
      </c>
      <c r="X89" s="111">
        <v>40</v>
      </c>
      <c r="Y89" s="111">
        <v>5</v>
      </c>
      <c r="Z89" s="111">
        <v>0.2</v>
      </c>
      <c r="AA89" s="111">
        <v>0.3</v>
      </c>
      <c r="AB89" s="111">
        <v>3</v>
      </c>
      <c r="AC89" s="111">
        <v>3</v>
      </c>
      <c r="AD89" s="13"/>
      <c r="AE89" s="141" t="s">
        <v>63</v>
      </c>
    </row>
    <row r="90" spans="1:31" s="133" customFormat="1" ht="21" customHeight="1">
      <c r="A90" s="92" t="s">
        <v>139</v>
      </c>
      <c r="B90" s="142" t="s">
        <v>118</v>
      </c>
      <c r="C90" s="190">
        <f>SUM(D90:J90,D91:J91,Q90:W90,Q91:W91)</f>
        <v>115</v>
      </c>
      <c r="D90" s="76"/>
      <c r="E90" s="14">
        <v>4</v>
      </c>
      <c r="F90" s="14">
        <v>10</v>
      </c>
      <c r="G90" s="14">
        <v>5</v>
      </c>
      <c r="H90" s="14"/>
      <c r="I90" s="14"/>
      <c r="J90" s="14"/>
      <c r="K90" s="184">
        <v>40</v>
      </c>
      <c r="L90" s="14">
        <v>15</v>
      </c>
      <c r="M90" s="14"/>
      <c r="N90" s="14">
        <v>1</v>
      </c>
      <c r="O90" s="14"/>
      <c r="P90" s="184">
        <v>2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57" t="s">
        <v>63</v>
      </c>
      <c r="AE90" s="130"/>
    </row>
    <row r="91" spans="1:31" s="133" customFormat="1" ht="26.25" customHeight="1">
      <c r="A91" s="90" t="s">
        <v>140</v>
      </c>
      <c r="B91" s="142" t="s">
        <v>162</v>
      </c>
      <c r="C91" s="190"/>
      <c r="D91" s="76"/>
      <c r="E91" s="14">
        <v>16</v>
      </c>
      <c r="F91" s="14"/>
      <c r="G91" s="14"/>
      <c r="H91" s="14">
        <v>10</v>
      </c>
      <c r="I91" s="14"/>
      <c r="J91" s="14">
        <v>70</v>
      </c>
      <c r="K91" s="184"/>
      <c r="L91" s="14">
        <v>15</v>
      </c>
      <c r="M91" s="14"/>
      <c r="N91" s="14">
        <v>1</v>
      </c>
      <c r="O91" s="14">
        <v>3</v>
      </c>
      <c r="P91" s="18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58"/>
      <c r="AE91" s="130"/>
    </row>
    <row r="92" spans="1:31" s="133" customFormat="1" ht="18.75" customHeight="1">
      <c r="A92" s="91" t="s">
        <v>141</v>
      </c>
      <c r="B92" s="142" t="s">
        <v>119</v>
      </c>
      <c r="C92" s="190">
        <f>SUM(D92:J92,D93:J93,Q92:W92,Q93:W93)</f>
        <v>140</v>
      </c>
      <c r="D92" s="76">
        <v>5</v>
      </c>
      <c r="E92" s="14">
        <v>5</v>
      </c>
      <c r="F92" s="14">
        <v>10</v>
      </c>
      <c r="G92" s="14">
        <v>10</v>
      </c>
      <c r="H92" s="14"/>
      <c r="I92" s="14"/>
      <c r="J92" s="14"/>
      <c r="K92" s="184">
        <v>40</v>
      </c>
      <c r="L92" s="14">
        <v>15</v>
      </c>
      <c r="M92" s="14"/>
      <c r="N92" s="14"/>
      <c r="O92" s="14"/>
      <c r="P92" s="184"/>
      <c r="Q92" s="14"/>
      <c r="R92" s="14"/>
      <c r="S92" s="14"/>
      <c r="T92" s="14"/>
      <c r="U92" s="14"/>
      <c r="V92" s="14"/>
      <c r="W92" s="14"/>
      <c r="X92" s="214">
        <v>40</v>
      </c>
      <c r="Y92" s="14">
        <v>0</v>
      </c>
      <c r="Z92" s="14">
        <v>0.2</v>
      </c>
      <c r="AA92" s="14">
        <v>1.3</v>
      </c>
      <c r="AB92" s="14"/>
      <c r="AC92" s="184">
        <v>3</v>
      </c>
      <c r="AD92" s="157"/>
      <c r="AE92" s="154" t="s">
        <v>63</v>
      </c>
    </row>
    <row r="93" spans="1:31" s="133" customFormat="1" ht="19.5" customHeight="1">
      <c r="A93" s="92" t="s">
        <v>142</v>
      </c>
      <c r="B93" s="142" t="s">
        <v>120</v>
      </c>
      <c r="C93" s="190"/>
      <c r="D93" s="76">
        <v>8</v>
      </c>
      <c r="E93" s="14">
        <v>8</v>
      </c>
      <c r="F93" s="14"/>
      <c r="G93" s="14"/>
      <c r="H93" s="14">
        <v>4</v>
      </c>
      <c r="I93" s="14"/>
      <c r="J93" s="14">
        <v>36</v>
      </c>
      <c r="K93" s="184"/>
      <c r="L93" s="14">
        <v>8</v>
      </c>
      <c r="M93" s="14"/>
      <c r="N93" s="14"/>
      <c r="O93" s="14"/>
      <c r="P93" s="184"/>
      <c r="Q93" s="14">
        <v>7</v>
      </c>
      <c r="R93" s="14">
        <v>7</v>
      </c>
      <c r="S93" s="14"/>
      <c r="T93" s="14"/>
      <c r="U93" s="14"/>
      <c r="V93" s="14"/>
      <c r="W93" s="14">
        <v>40</v>
      </c>
      <c r="X93" s="185"/>
      <c r="Y93" s="14">
        <v>7</v>
      </c>
      <c r="Z93" s="14">
        <v>0.7</v>
      </c>
      <c r="AA93" s="14">
        <v>0.8</v>
      </c>
      <c r="AB93" s="14">
        <v>3</v>
      </c>
      <c r="AC93" s="184"/>
      <c r="AD93" s="158"/>
      <c r="AE93" s="155"/>
    </row>
    <row r="94" spans="1:31" s="133" customFormat="1" ht="29.25" customHeight="1">
      <c r="A94" s="90" t="s">
        <v>143</v>
      </c>
      <c r="B94" s="142" t="s">
        <v>178</v>
      </c>
      <c r="C94" s="76">
        <v>30</v>
      </c>
      <c r="D94" s="76">
        <v>5</v>
      </c>
      <c r="E94" s="14">
        <v>5</v>
      </c>
      <c r="F94" s="14"/>
      <c r="G94" s="14">
        <v>20</v>
      </c>
      <c r="H94" s="14"/>
      <c r="I94" s="14"/>
      <c r="J94" s="14"/>
      <c r="K94" s="14"/>
      <c r="L94" s="14">
        <v>15</v>
      </c>
      <c r="M94" s="14">
        <v>0.2</v>
      </c>
      <c r="N94" s="14">
        <v>1.3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76" t="s">
        <v>72</v>
      </c>
      <c r="AE94" s="130"/>
    </row>
    <row r="95" spans="1:31" s="133" customFormat="1" ht="18.75" customHeight="1">
      <c r="A95" s="91" t="s">
        <v>144</v>
      </c>
      <c r="B95" s="142" t="s">
        <v>121</v>
      </c>
      <c r="C95" s="190">
        <f>SUM(D95:J95,D96:J96,Q95:W95,Q96:W96)</f>
        <v>130</v>
      </c>
      <c r="D95" s="76"/>
      <c r="E95" s="14">
        <v>3</v>
      </c>
      <c r="F95" s="14">
        <v>15</v>
      </c>
      <c r="G95" s="14">
        <v>7</v>
      </c>
      <c r="H95" s="14"/>
      <c r="I95" s="14"/>
      <c r="J95" s="14"/>
      <c r="K95" s="214">
        <v>40</v>
      </c>
      <c r="L95" s="14">
        <v>10</v>
      </c>
      <c r="M95" s="14"/>
      <c r="N95" s="14"/>
      <c r="O95" s="14"/>
      <c r="P95" s="14"/>
      <c r="Q95" s="14"/>
      <c r="R95" s="14"/>
      <c r="S95" s="143"/>
      <c r="T95" s="143"/>
      <c r="U95" s="144"/>
      <c r="V95" s="144"/>
      <c r="W95" s="143"/>
      <c r="X95" s="192">
        <v>40</v>
      </c>
      <c r="Y95" s="143">
        <v>0</v>
      </c>
      <c r="Z95" s="143"/>
      <c r="AA95" s="143">
        <v>1</v>
      </c>
      <c r="AB95" s="143"/>
      <c r="AC95" s="192">
        <v>3</v>
      </c>
      <c r="AD95" s="76"/>
      <c r="AE95" s="154" t="s">
        <v>63</v>
      </c>
    </row>
    <row r="96" spans="1:31" s="133" customFormat="1" ht="21" customHeight="1">
      <c r="A96" s="92" t="s">
        <v>145</v>
      </c>
      <c r="B96" s="142" t="s">
        <v>122</v>
      </c>
      <c r="C96" s="190"/>
      <c r="D96" s="76">
        <v>5</v>
      </c>
      <c r="E96" s="14">
        <v>8</v>
      </c>
      <c r="F96" s="14"/>
      <c r="G96" s="14"/>
      <c r="H96" s="14">
        <v>4</v>
      </c>
      <c r="I96" s="14"/>
      <c r="J96" s="14">
        <v>36</v>
      </c>
      <c r="K96" s="185"/>
      <c r="L96" s="14">
        <v>8</v>
      </c>
      <c r="M96" s="14"/>
      <c r="N96" s="14"/>
      <c r="O96" s="14"/>
      <c r="P96" s="14"/>
      <c r="Q96" s="14">
        <v>5</v>
      </c>
      <c r="R96" s="14">
        <v>7</v>
      </c>
      <c r="S96" s="144"/>
      <c r="T96" s="144"/>
      <c r="U96" s="144"/>
      <c r="V96" s="144"/>
      <c r="W96" s="143">
        <v>40</v>
      </c>
      <c r="X96" s="192"/>
      <c r="Y96" s="143">
        <v>7</v>
      </c>
      <c r="Z96" s="143">
        <v>0.3</v>
      </c>
      <c r="AA96" s="143">
        <v>0.7</v>
      </c>
      <c r="AB96" s="143">
        <v>3</v>
      </c>
      <c r="AC96" s="192"/>
      <c r="AD96" s="76"/>
      <c r="AE96" s="155"/>
    </row>
    <row r="97" spans="1:31" s="133" customFormat="1" ht="30" customHeight="1">
      <c r="A97" s="90" t="s">
        <v>146</v>
      </c>
      <c r="B97" s="142" t="s">
        <v>187</v>
      </c>
      <c r="C97" s="157">
        <f>SUM(D97:J97,Q97:W97,D98:J98,Q98:W98)</f>
        <v>124</v>
      </c>
      <c r="D97" s="76"/>
      <c r="E97" s="14">
        <v>5</v>
      </c>
      <c r="F97" s="14">
        <v>8</v>
      </c>
      <c r="G97" s="14">
        <v>5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29">
        <v>7</v>
      </c>
      <c r="T97" s="129">
        <v>5</v>
      </c>
      <c r="U97" s="129"/>
      <c r="V97" s="129"/>
      <c r="W97" s="129"/>
      <c r="X97" s="181">
        <v>80</v>
      </c>
      <c r="Y97" s="129">
        <v>6</v>
      </c>
      <c r="Z97" s="129"/>
      <c r="AA97" s="129">
        <v>1</v>
      </c>
      <c r="AB97" s="129"/>
      <c r="AC97" s="181">
        <v>3</v>
      </c>
      <c r="AD97" s="76"/>
      <c r="AE97" s="157" t="s">
        <v>63</v>
      </c>
    </row>
    <row r="98" spans="1:31" s="133" customFormat="1" ht="30" customHeight="1">
      <c r="A98" s="93" t="s">
        <v>147</v>
      </c>
      <c r="B98" s="142" t="s">
        <v>188</v>
      </c>
      <c r="C98" s="189"/>
      <c r="D98" s="76">
        <v>5</v>
      </c>
      <c r="E98" s="14">
        <v>5</v>
      </c>
      <c r="F98" s="14"/>
      <c r="G98" s="14"/>
      <c r="H98" s="14"/>
      <c r="I98" s="14"/>
      <c r="J98" s="14">
        <v>34</v>
      </c>
      <c r="K98" s="14"/>
      <c r="L98" s="14"/>
      <c r="M98" s="14"/>
      <c r="N98" s="14"/>
      <c r="O98" s="14"/>
      <c r="P98" s="14"/>
      <c r="Q98" s="14"/>
      <c r="R98" s="14">
        <v>10</v>
      </c>
      <c r="S98" s="129"/>
      <c r="T98" s="129"/>
      <c r="U98" s="129">
        <v>15</v>
      </c>
      <c r="V98" s="129">
        <v>5</v>
      </c>
      <c r="W98" s="129">
        <v>20</v>
      </c>
      <c r="X98" s="182"/>
      <c r="Y98" s="129"/>
      <c r="Z98" s="129">
        <v>0.2</v>
      </c>
      <c r="AA98" s="129">
        <v>0.8</v>
      </c>
      <c r="AB98" s="129">
        <v>3</v>
      </c>
      <c r="AC98" s="182"/>
      <c r="AD98" s="76"/>
      <c r="AE98" s="158"/>
    </row>
    <row r="99" spans="1:31" s="133" customFormat="1" ht="30" customHeight="1">
      <c r="A99" s="91" t="s">
        <v>148</v>
      </c>
      <c r="B99" s="142" t="s">
        <v>168</v>
      </c>
      <c r="C99" s="76">
        <f>SUM(D99:J99)</f>
        <v>6</v>
      </c>
      <c r="D99" s="76"/>
      <c r="E99" s="14"/>
      <c r="F99" s="14"/>
      <c r="G99" s="14"/>
      <c r="H99" s="14"/>
      <c r="I99" s="14"/>
      <c r="J99" s="14">
        <v>6</v>
      </c>
      <c r="K99" s="14"/>
      <c r="L99" s="14">
        <v>19</v>
      </c>
      <c r="M99" s="14"/>
      <c r="N99" s="14"/>
      <c r="O99" s="14"/>
      <c r="P99" s="14"/>
      <c r="Q99" s="14"/>
      <c r="R99" s="14"/>
      <c r="S99" s="129"/>
      <c r="T99" s="129"/>
      <c r="U99" s="129"/>
      <c r="V99" s="129"/>
      <c r="W99" s="129"/>
      <c r="X99" s="129"/>
      <c r="Y99" s="129"/>
      <c r="Z99" s="129"/>
      <c r="AA99" s="129">
        <v>1</v>
      </c>
      <c r="AB99" s="129"/>
      <c r="AC99" s="129"/>
      <c r="AD99" s="76" t="s">
        <v>62</v>
      </c>
      <c r="AE99" s="76"/>
    </row>
    <row r="100" spans="1:31" s="133" customFormat="1" ht="30" customHeight="1">
      <c r="A100" s="92" t="s">
        <v>149</v>
      </c>
      <c r="B100" s="142" t="s">
        <v>169</v>
      </c>
      <c r="C100" s="76">
        <f>SUM(D100:J100,Q100:W100)</f>
        <v>20</v>
      </c>
      <c r="D100" s="76"/>
      <c r="E100" s="14"/>
      <c r="F100" s="14"/>
      <c r="G100" s="14">
        <v>10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29"/>
      <c r="T100" s="129">
        <v>10</v>
      </c>
      <c r="U100" s="129"/>
      <c r="V100" s="129"/>
      <c r="W100" s="129"/>
      <c r="X100" s="129"/>
      <c r="Y100" s="129"/>
      <c r="Z100" s="129"/>
      <c r="AA100" s="129"/>
      <c r="AB100" s="129"/>
      <c r="AC100" s="129"/>
      <c r="AD100" s="76"/>
      <c r="AE100" s="76" t="s">
        <v>72</v>
      </c>
    </row>
    <row r="101" spans="1:31" s="133" customFormat="1" ht="30" customHeight="1">
      <c r="A101" s="90" t="s">
        <v>150</v>
      </c>
      <c r="B101" s="142" t="s">
        <v>179</v>
      </c>
      <c r="C101" s="76">
        <f>SUM(D101:J101)</f>
        <v>15</v>
      </c>
      <c r="D101" s="76">
        <v>4</v>
      </c>
      <c r="E101" s="14">
        <v>6</v>
      </c>
      <c r="F101" s="14">
        <v>5</v>
      </c>
      <c r="G101" s="14"/>
      <c r="H101" s="14"/>
      <c r="I101" s="14"/>
      <c r="J101" s="14"/>
      <c r="K101" s="14"/>
      <c r="L101" s="14">
        <v>15</v>
      </c>
      <c r="M101" s="14">
        <v>0.1</v>
      </c>
      <c r="N101" s="14">
        <v>0.9</v>
      </c>
      <c r="O101" s="14"/>
      <c r="P101" s="14"/>
      <c r="Q101" s="14"/>
      <c r="R101" s="14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76" t="s">
        <v>102</v>
      </c>
      <c r="AE101" s="76"/>
    </row>
    <row r="102" spans="1:31" s="133" customFormat="1" ht="22.5" customHeight="1">
      <c r="A102" s="93" t="s">
        <v>151</v>
      </c>
      <c r="B102" s="142" t="s">
        <v>123</v>
      </c>
      <c r="C102" s="48">
        <f>SUM(Q102:W102,D102:J102)</f>
        <v>70</v>
      </c>
      <c r="D102" s="76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>
        <v>10</v>
      </c>
      <c r="R102" s="14">
        <v>10</v>
      </c>
      <c r="S102" s="129">
        <v>5</v>
      </c>
      <c r="T102" s="129">
        <v>5</v>
      </c>
      <c r="U102" s="129"/>
      <c r="V102" s="129"/>
      <c r="W102" s="129">
        <v>40</v>
      </c>
      <c r="X102" s="78">
        <v>40</v>
      </c>
      <c r="Y102" s="129">
        <v>20</v>
      </c>
      <c r="Z102" s="129">
        <v>0.3</v>
      </c>
      <c r="AA102" s="129">
        <v>1.7</v>
      </c>
      <c r="AB102" s="129">
        <v>2</v>
      </c>
      <c r="AC102" s="78">
        <v>2</v>
      </c>
      <c r="AD102" s="76"/>
      <c r="AE102" s="48" t="s">
        <v>72</v>
      </c>
    </row>
    <row r="103" spans="1:31" s="133" customFormat="1" ht="23.25" customHeight="1" thickBot="1">
      <c r="A103" s="92" t="s">
        <v>153</v>
      </c>
      <c r="B103" s="94" t="s">
        <v>124</v>
      </c>
      <c r="C103" s="50">
        <f>SUM(E103:J103,R103:W103)</f>
        <v>8</v>
      </c>
      <c r="D103" s="50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>
        <v>8</v>
      </c>
      <c r="T103" s="95"/>
      <c r="U103" s="95"/>
      <c r="V103" s="95"/>
      <c r="W103" s="95"/>
      <c r="X103" s="95"/>
      <c r="Y103" s="95"/>
      <c r="Z103" s="95"/>
      <c r="AA103" s="95">
        <v>5</v>
      </c>
      <c r="AB103" s="95"/>
      <c r="AC103" s="145"/>
      <c r="AD103" s="50"/>
      <c r="AE103" s="76" t="s">
        <v>166</v>
      </c>
    </row>
    <row r="104" spans="1:31" s="133" customFormat="1" ht="18.75" customHeight="1" thickBot="1" thickTop="1">
      <c r="A104" s="90" t="s">
        <v>154</v>
      </c>
      <c r="B104" s="52" t="s">
        <v>76</v>
      </c>
      <c r="C104" s="121">
        <f>SUM(C87:C103)</f>
        <v>858</v>
      </c>
      <c r="D104" s="117">
        <f>SUM(D87:D103)</f>
        <v>47</v>
      </c>
      <c r="E104" s="117">
        <f>SUM(E87:E103)</f>
        <v>80</v>
      </c>
      <c r="F104" s="117">
        <f>SUM(F88:F103)</f>
        <v>48</v>
      </c>
      <c r="G104" s="117">
        <f>SUM(G88:G103)</f>
        <v>57</v>
      </c>
      <c r="H104" s="117">
        <f>SUM(H88:H103)</f>
        <v>22</v>
      </c>
      <c r="I104" s="117">
        <f aca="true" t="shared" si="2" ref="I104:P104">SUM(I88:I103)</f>
        <v>0</v>
      </c>
      <c r="J104" s="117">
        <f t="shared" si="2"/>
        <v>268</v>
      </c>
      <c r="K104" s="121">
        <f t="shared" si="2"/>
        <v>200</v>
      </c>
      <c r="L104" s="121">
        <f t="shared" si="2"/>
        <v>140</v>
      </c>
      <c r="M104" s="146">
        <f t="shared" si="2"/>
        <v>0.6</v>
      </c>
      <c r="N104" s="146">
        <f t="shared" si="2"/>
        <v>5.4</v>
      </c>
      <c r="O104" s="146">
        <f t="shared" si="2"/>
        <v>5</v>
      </c>
      <c r="P104" s="146">
        <f t="shared" si="2"/>
        <v>4</v>
      </c>
      <c r="Q104" s="120">
        <f>SUM(Q87:Q103)</f>
        <v>27</v>
      </c>
      <c r="R104" s="121">
        <f>SUM(R87:R103)</f>
        <v>49</v>
      </c>
      <c r="S104" s="121">
        <f>SUM(S87:S103)</f>
        <v>20</v>
      </c>
      <c r="T104" s="121">
        <f>SUM(T88:T103)</f>
        <v>20</v>
      </c>
      <c r="U104" s="121">
        <f>SUM(U88:U103)</f>
        <v>21</v>
      </c>
      <c r="V104" s="121">
        <f>SUM(V87:V103)</f>
        <v>5</v>
      </c>
      <c r="W104" s="121">
        <f>SUM(W87:W103)</f>
        <v>194</v>
      </c>
      <c r="X104" s="117">
        <f>SUM(X88:X103)</f>
        <v>240</v>
      </c>
      <c r="Y104" s="117">
        <f>SUM(Y87:Y103)</f>
        <v>60</v>
      </c>
      <c r="Z104" s="119">
        <f>+SUM(Z87:Z103)</f>
        <v>1.9000000000000001</v>
      </c>
      <c r="AA104" s="119">
        <f>SUM(AA87:AA103)</f>
        <v>14.1</v>
      </c>
      <c r="AB104" s="119">
        <f>SUM(AB87:AB103)</f>
        <v>15</v>
      </c>
      <c r="AC104" s="119">
        <f>SUM(AC87:AC103)</f>
        <v>14</v>
      </c>
      <c r="AD104" s="51"/>
      <c r="AE104" s="51"/>
    </row>
    <row r="105" spans="1:31" s="133" customFormat="1" ht="18.75" customHeight="1" thickBot="1" thickTop="1">
      <c r="A105" s="91" t="s">
        <v>155</v>
      </c>
      <c r="B105" s="96" t="s">
        <v>125</v>
      </c>
      <c r="C105" s="120">
        <f>SUM(L104+Y104)</f>
        <v>200</v>
      </c>
      <c r="D105" s="55"/>
      <c r="E105" s="97"/>
      <c r="F105" s="97"/>
      <c r="G105" s="97"/>
      <c r="H105" s="97"/>
      <c r="I105" s="97"/>
      <c r="J105" s="97"/>
      <c r="K105" s="97"/>
      <c r="L105" s="97"/>
      <c r="M105" s="169">
        <f>SUM(M104:P104)</f>
        <v>15</v>
      </c>
      <c r="N105" s="170"/>
      <c r="O105" s="170"/>
      <c r="P105" s="171"/>
      <c r="Q105" s="99"/>
      <c r="R105" s="97"/>
      <c r="S105" s="97"/>
      <c r="T105" s="97"/>
      <c r="U105" s="97"/>
      <c r="V105" s="97"/>
      <c r="W105" s="97"/>
      <c r="X105" s="97"/>
      <c r="Y105" s="97"/>
      <c r="Z105" s="169">
        <f>SUM(Z104:AC104)</f>
        <v>45</v>
      </c>
      <c r="AA105" s="170"/>
      <c r="AB105" s="170"/>
      <c r="AC105" s="171"/>
      <c r="AD105" s="57"/>
      <c r="AE105" s="57"/>
    </row>
    <row r="106" spans="1:31" s="133" customFormat="1" ht="18.75" customHeight="1" thickBot="1" thickTop="1">
      <c r="A106" s="92" t="s">
        <v>182</v>
      </c>
      <c r="B106" s="96" t="s">
        <v>78</v>
      </c>
      <c r="C106" s="120">
        <f>SUM(K104+X104)</f>
        <v>440</v>
      </c>
      <c r="D106" s="99"/>
      <c r="E106" s="98"/>
      <c r="F106" s="98"/>
      <c r="G106" s="98"/>
      <c r="H106" s="98"/>
      <c r="I106" s="98"/>
      <c r="J106" s="98"/>
      <c r="K106" s="98"/>
      <c r="L106" s="98"/>
      <c r="M106" s="98"/>
      <c r="N106" s="99"/>
      <c r="O106" s="99"/>
      <c r="P106" s="99"/>
      <c r="Q106" s="99"/>
      <c r="R106" s="98"/>
      <c r="S106" s="98"/>
      <c r="T106" s="98"/>
      <c r="U106" s="98"/>
      <c r="V106" s="98"/>
      <c r="W106" s="98"/>
      <c r="X106" s="98"/>
      <c r="Y106" s="98"/>
      <c r="Z106" s="98"/>
      <c r="AA106" s="99"/>
      <c r="AB106" s="99"/>
      <c r="AC106" s="99"/>
      <c r="AD106" s="57"/>
      <c r="AE106" s="57"/>
    </row>
    <row r="107" spans="1:31" s="133" customFormat="1" ht="32.25" customHeight="1" thickTop="1">
      <c r="A107" s="90" t="s">
        <v>156</v>
      </c>
      <c r="B107" s="100" t="s">
        <v>79</v>
      </c>
      <c r="C107" s="147">
        <f>SUM(C104:C106)</f>
        <v>1498</v>
      </c>
      <c r="D107" s="147"/>
      <c r="E107" s="223" t="s">
        <v>80</v>
      </c>
      <c r="F107" s="223"/>
      <c r="G107" s="223"/>
      <c r="H107" s="223"/>
      <c r="I107" s="223"/>
      <c r="J107" s="223"/>
      <c r="K107" s="148">
        <f>SUM(H88,H91,H96,H93,I104,J104,U104,V104,W104)</f>
        <v>510</v>
      </c>
      <c r="L107" s="38"/>
      <c r="M107" s="38"/>
      <c r="R107" s="149" t="s">
        <v>201</v>
      </c>
      <c r="S107" s="150"/>
      <c r="T107" s="150"/>
      <c r="U107" s="150"/>
      <c r="V107" s="150"/>
      <c r="AE107" s="38"/>
    </row>
    <row r="108" spans="1:31" s="133" customFormat="1" ht="18.75" customHeight="1">
      <c r="A108" s="99"/>
      <c r="B108" s="101"/>
      <c r="C108" s="101"/>
      <c r="D108" s="101"/>
      <c r="E108" s="101"/>
      <c r="F108" s="38"/>
      <c r="G108" s="38"/>
      <c r="H108" s="38"/>
      <c r="I108" s="38"/>
      <c r="J108" s="102"/>
      <c r="K108" s="38"/>
      <c r="L108" s="38"/>
      <c r="M108" s="38"/>
      <c r="AE108" s="38"/>
    </row>
    <row r="109" spans="1:31" s="133" customFormat="1" ht="18.75" customHeight="1" thickBo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38"/>
      <c r="M109" s="38"/>
      <c r="AE109" s="38"/>
    </row>
    <row r="110" spans="1:31" s="133" customFormat="1" ht="26.25" customHeight="1" thickBo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38"/>
      <c r="M110" s="38"/>
      <c r="N110" s="224" t="s">
        <v>126</v>
      </c>
      <c r="O110" s="225"/>
      <c r="P110" s="103" t="s">
        <v>127</v>
      </c>
      <c r="Q110" s="103"/>
      <c r="R110" s="215" t="s">
        <v>128</v>
      </c>
      <c r="S110" s="216"/>
      <c r="T110" s="219" t="s">
        <v>129</v>
      </c>
      <c r="U110" s="222"/>
      <c r="V110" s="222"/>
      <c r="W110" s="220"/>
      <c r="X110" s="219" t="s">
        <v>77</v>
      </c>
      <c r="Y110" s="222"/>
      <c r="Z110" s="220"/>
      <c r="AA110" s="219" t="s">
        <v>78</v>
      </c>
      <c r="AB110" s="220"/>
      <c r="AC110" s="215" t="s">
        <v>130</v>
      </c>
      <c r="AD110" s="216"/>
      <c r="AE110" s="38"/>
    </row>
    <row r="111" spans="1:31" ht="15.75" thickBot="1">
      <c r="A111" s="151"/>
      <c r="B111" s="151"/>
      <c r="C111" s="99"/>
      <c r="D111" s="99"/>
      <c r="E111" s="99"/>
      <c r="F111" s="99"/>
      <c r="G111" s="99"/>
      <c r="H111" s="99"/>
      <c r="I111" s="99"/>
      <c r="J111" s="99"/>
      <c r="K111" s="99"/>
      <c r="L111" s="151"/>
      <c r="M111" s="151"/>
      <c r="N111" s="226"/>
      <c r="O111" s="227"/>
      <c r="P111" s="103" t="s">
        <v>131</v>
      </c>
      <c r="Q111" s="103"/>
      <c r="R111" s="217">
        <f>D50+E50+F50+G50+H50+I50+Q50+R50+S50+T50+U50+V50</f>
        <v>981</v>
      </c>
      <c r="S111" s="218"/>
      <c r="T111" s="217">
        <f>K53</f>
        <v>110</v>
      </c>
      <c r="U111" s="221"/>
      <c r="V111" s="221"/>
      <c r="W111" s="218"/>
      <c r="X111" s="217">
        <f>C51</f>
        <v>275</v>
      </c>
      <c r="Y111" s="221"/>
      <c r="Z111" s="218"/>
      <c r="AA111" s="217">
        <f>C52</f>
        <v>200</v>
      </c>
      <c r="AB111" s="218"/>
      <c r="AC111" s="215">
        <f>R111+T111+X111+AA111</f>
        <v>1566</v>
      </c>
      <c r="AD111" s="216"/>
      <c r="AE111" s="151"/>
    </row>
    <row r="112" spans="1:31" ht="15.75" thickBot="1">
      <c r="A112" s="151"/>
      <c r="B112" s="151"/>
      <c r="C112" s="99"/>
      <c r="D112" s="99"/>
      <c r="E112" s="99"/>
      <c r="F112" s="99"/>
      <c r="G112" s="99"/>
      <c r="H112" s="99"/>
      <c r="I112" s="99"/>
      <c r="J112" s="99"/>
      <c r="K112" s="99"/>
      <c r="L112" s="151"/>
      <c r="M112" s="151"/>
      <c r="N112" s="226"/>
      <c r="O112" s="227"/>
      <c r="P112" s="104" t="s">
        <v>132</v>
      </c>
      <c r="Q112" s="104"/>
      <c r="R112" s="217">
        <f>D77+E77+F77+G77+I76+Q77+R77+S77+T77</f>
        <v>490</v>
      </c>
      <c r="S112" s="218"/>
      <c r="T112" s="217">
        <f>K80</f>
        <v>480</v>
      </c>
      <c r="U112" s="221"/>
      <c r="V112" s="221"/>
      <c r="W112" s="218"/>
      <c r="X112" s="217">
        <f>C78</f>
        <v>190</v>
      </c>
      <c r="Y112" s="221"/>
      <c r="Z112" s="218"/>
      <c r="AA112" s="217">
        <f>C79</f>
        <v>560</v>
      </c>
      <c r="AB112" s="218"/>
      <c r="AC112" s="215">
        <f>R112+T112+X112+AA112</f>
        <v>1720</v>
      </c>
      <c r="AD112" s="216"/>
      <c r="AE112" s="151"/>
    </row>
    <row r="113" spans="14:30" ht="15.75" thickBot="1">
      <c r="N113" s="228"/>
      <c r="O113" s="229"/>
      <c r="P113" s="103" t="s">
        <v>133</v>
      </c>
      <c r="Q113" s="103"/>
      <c r="R113" s="217">
        <f>D104+E104+F104+G104+Q104+R104+S104+T104</f>
        <v>348</v>
      </c>
      <c r="S113" s="218"/>
      <c r="T113" s="217">
        <f>K107</f>
        <v>510</v>
      </c>
      <c r="U113" s="221"/>
      <c r="V113" s="221"/>
      <c r="W113" s="218"/>
      <c r="X113" s="217">
        <f>C105</f>
        <v>200</v>
      </c>
      <c r="Y113" s="221"/>
      <c r="Z113" s="218"/>
      <c r="AA113" s="217">
        <f>C106</f>
        <v>440</v>
      </c>
      <c r="AB113" s="218"/>
      <c r="AC113" s="215">
        <f>R113+T113+X113+AA113</f>
        <v>1498</v>
      </c>
      <c r="AD113" s="216"/>
    </row>
    <row r="114" spans="14:30" ht="15.75" thickBot="1">
      <c r="N114" s="103" t="s">
        <v>134</v>
      </c>
      <c r="O114" s="105"/>
      <c r="P114" s="106"/>
      <c r="Q114" s="105"/>
      <c r="R114" s="215">
        <f>R111+R112+R113</f>
        <v>1819</v>
      </c>
      <c r="S114" s="216"/>
      <c r="T114" s="215">
        <f>(T111+T112+T113)</f>
        <v>1100</v>
      </c>
      <c r="U114" s="230"/>
      <c r="V114" s="230"/>
      <c r="W114" s="216"/>
      <c r="X114" s="215">
        <f>(X111+X112+X113)</f>
        <v>665</v>
      </c>
      <c r="Y114" s="230"/>
      <c r="Z114" s="216"/>
      <c r="AA114" s="215">
        <f>(AA111+AA112+AA113)</f>
        <v>1200</v>
      </c>
      <c r="AB114" s="216"/>
      <c r="AC114" s="215">
        <f>R114+T114+X114+AA114</f>
        <v>4784</v>
      </c>
      <c r="AD114" s="216"/>
    </row>
  </sheetData>
  <sheetProtection/>
  <mergeCells count="124">
    <mergeCell ref="K95:K96"/>
    <mergeCell ref="R114:S114"/>
    <mergeCell ref="T114:W114"/>
    <mergeCell ref="AA114:AB114"/>
    <mergeCell ref="AC114:AD114"/>
    <mergeCell ref="X114:Z114"/>
    <mergeCell ref="X112:Z112"/>
    <mergeCell ref="AA113:AB113"/>
    <mergeCell ref="R113:S113"/>
    <mergeCell ref="AC111:AD111"/>
    <mergeCell ref="AA112:AB112"/>
    <mergeCell ref="X113:Z113"/>
    <mergeCell ref="Z105:AC105"/>
    <mergeCell ref="E107:J107"/>
    <mergeCell ref="C97:C98"/>
    <mergeCell ref="X111:Z111"/>
    <mergeCell ref="AC112:AD112"/>
    <mergeCell ref="R112:S112"/>
    <mergeCell ref="N110:O113"/>
    <mergeCell ref="AC95:AC96"/>
    <mergeCell ref="AA111:AB111"/>
    <mergeCell ref="AA110:AB110"/>
    <mergeCell ref="T113:W113"/>
    <mergeCell ref="T111:W111"/>
    <mergeCell ref="AC110:AD110"/>
    <mergeCell ref="X110:Z110"/>
    <mergeCell ref="T112:W112"/>
    <mergeCell ref="T110:W110"/>
    <mergeCell ref="AC113:AD113"/>
    <mergeCell ref="C95:C96"/>
    <mergeCell ref="R110:S110"/>
    <mergeCell ref="Q85:Y85"/>
    <mergeCell ref="R111:S111"/>
    <mergeCell ref="C90:C91"/>
    <mergeCell ref="M105:P105"/>
    <mergeCell ref="X97:X98"/>
    <mergeCell ref="P92:P93"/>
    <mergeCell ref="X95:X96"/>
    <mergeCell ref="C92:C93"/>
    <mergeCell ref="P90:P91"/>
    <mergeCell ref="K92:K93"/>
    <mergeCell ref="C85:C86"/>
    <mergeCell ref="M85:P85"/>
    <mergeCell ref="A85:A86"/>
    <mergeCell ref="Z78:AC78"/>
    <mergeCell ref="Z85:AC85"/>
    <mergeCell ref="AC92:AC93"/>
    <mergeCell ref="X92:X93"/>
    <mergeCell ref="E80:J80"/>
    <mergeCell ref="M78:P78"/>
    <mergeCell ref="B85:B86"/>
    <mergeCell ref="D85:L85"/>
    <mergeCell ref="Q80:T80"/>
    <mergeCell ref="K66:K67"/>
    <mergeCell ref="C68:C69"/>
    <mergeCell ref="P66:P67"/>
    <mergeCell ref="X68:X69"/>
    <mergeCell ref="P64:P65"/>
    <mergeCell ref="T2:AD2"/>
    <mergeCell ref="J1:S1"/>
    <mergeCell ref="C19:I20"/>
    <mergeCell ref="C66:C67"/>
    <mergeCell ref="B27:B28"/>
    <mergeCell ref="T1:AD1"/>
    <mergeCell ref="Z27:AC27"/>
    <mergeCell ref="R8:Y8"/>
    <mergeCell ref="A6:AE6"/>
    <mergeCell ref="C64:C65"/>
    <mergeCell ref="AC66:AC67"/>
    <mergeCell ref="G8:N8"/>
    <mergeCell ref="A84:AE84"/>
    <mergeCell ref="K90:K91"/>
    <mergeCell ref="A3:AE4"/>
    <mergeCell ref="A7:AE7"/>
    <mergeCell ref="A5:AE5"/>
    <mergeCell ref="AD60:AE60"/>
    <mergeCell ref="Z51:AC51"/>
    <mergeCell ref="AD27:AE27"/>
    <mergeCell ref="S22:AD22"/>
    <mergeCell ref="M60:P60"/>
    <mergeCell ref="K62:K63"/>
    <mergeCell ref="AC68:AC69"/>
    <mergeCell ref="X66:X67"/>
    <mergeCell ref="A60:A61"/>
    <mergeCell ref="X64:X65"/>
    <mergeCell ref="AC64:AC65"/>
    <mergeCell ref="AC62:AC63"/>
    <mergeCell ref="B60:B61"/>
    <mergeCell ref="K64:K65"/>
    <mergeCell ref="X62:X63"/>
    <mergeCell ref="A59:AE59"/>
    <mergeCell ref="C62:C63"/>
    <mergeCell ref="C60:C61"/>
    <mergeCell ref="P62:P63"/>
    <mergeCell ref="R9:W9"/>
    <mergeCell ref="Q27:Y27"/>
    <mergeCell ref="A27:A28"/>
    <mergeCell ref="AC97:AC98"/>
    <mergeCell ref="A9:F9"/>
    <mergeCell ref="A11:F11"/>
    <mergeCell ref="A13:F13"/>
    <mergeCell ref="M27:P27"/>
    <mergeCell ref="A15:F15"/>
    <mergeCell ref="E27:L27"/>
    <mergeCell ref="AD92:AD93"/>
    <mergeCell ref="A26:AE26"/>
    <mergeCell ref="C27:C28"/>
    <mergeCell ref="R19:AB21"/>
    <mergeCell ref="A17:F17"/>
    <mergeCell ref="M51:P51"/>
    <mergeCell ref="D60:L60"/>
    <mergeCell ref="Q60:Y60"/>
    <mergeCell ref="Z60:AC60"/>
    <mergeCell ref="T53:Y54"/>
    <mergeCell ref="AE92:AE93"/>
    <mergeCell ref="E53:J53"/>
    <mergeCell ref="AE95:AE96"/>
    <mergeCell ref="AE97:AE98"/>
    <mergeCell ref="AE62:AE63"/>
    <mergeCell ref="AE64:AE65"/>
    <mergeCell ref="AE66:AE67"/>
    <mergeCell ref="AE68:AE69"/>
    <mergeCell ref="AD85:AE85"/>
    <mergeCell ref="AD90:AD91"/>
  </mergeCells>
  <printOptions/>
  <pageMargins left="0.7086614173228347" right="0.7086614173228347" top="0.7480314960629921" bottom="0.7480314960629921" header="0.31496062992125984" footer="0.31496062992125984"/>
  <pageSetup fitToHeight="4" orientation="landscape" paperSize="9" scale="47" r:id="rId2"/>
  <rowBreaks count="3" manualBreakCount="3">
    <brk id="23" max="255" man="1"/>
    <brk id="56" max="255" man="1"/>
    <brk id="8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2015-05-18T07:48:38Z</cp:lastPrinted>
  <dcterms:created xsi:type="dcterms:W3CDTF">2006-09-22T13:37:51Z</dcterms:created>
  <dcterms:modified xsi:type="dcterms:W3CDTF">2022-10-07T07:16:44Z</dcterms:modified>
  <cp:category/>
  <cp:version/>
  <cp:contentType/>
  <cp:contentStatus/>
</cp:coreProperties>
</file>