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639" firstSheet="3" activeTab="3"/>
  </bookViews>
  <sheets>
    <sheet name="II  rok BLOK I" sheetId="1" state="hidden" r:id="rId1"/>
    <sheet name="II rok BLOK II " sheetId="2" state="hidden" r:id="rId2"/>
    <sheet name="Arkusz1" sheetId="3" state="hidden" r:id="rId3"/>
    <sheet name="Plan studiów ST" sheetId="4" r:id="rId4"/>
  </sheets>
  <definedNames/>
  <calcPr fullCalcOnLoad="1"/>
</workbook>
</file>

<file path=xl/sharedStrings.xml><?xml version="1.0" encoding="utf-8"?>
<sst xmlns="http://schemas.openxmlformats.org/spreadsheetml/2006/main" count="584" uniqueCount="231">
  <si>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</si>
  <si>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</si>
  <si>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</si>
  <si>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</si>
  <si>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</si>
  <si>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</si>
  <si>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</si>
  <si>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</si>
  <si>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 xml:space="preserve">EGZ </t>
    </r>
    <r>
      <rPr>
        <sz val="10"/>
        <rFont val="Times New Roman"/>
        <family val="1"/>
      </rPr>
      <t>- egzamin</t>
    </r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</si>
  <si>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</si>
  <si>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</si>
  <si>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</si>
  <si>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</si>
  <si>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</si>
  <si>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</si>
  <si>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</si>
  <si>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</si>
  <si>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</si>
  <si>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r>
      <t>PZ</t>
    </r>
    <r>
      <rPr>
        <sz val="10"/>
        <rFont val="Times New Roman"/>
        <family val="1"/>
      </rPr>
      <t>- praktyka zawodowa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</si>
  <si>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</si>
  <si>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</si>
  <si>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</si>
  <si>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</si>
  <si>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</si>
  <si>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</si>
  <si>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</si>
  <si>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</si>
  <si>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</si>
  <si>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</si>
  <si>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</si>
  <si>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</si>
  <si>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</si>
  <si>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</si>
  <si>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Razem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</si>
  <si>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</si>
  <si>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</si>
  <si>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</si>
  <si>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</si>
  <si>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</si>
  <si>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</si>
  <si>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</si>
  <si>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</si>
  <si>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</si>
  <si>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</si>
  <si>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 xml:space="preserve">STUDIA II STOPNIA  STACJONARNE  </t>
  </si>
  <si>
    <t>ZAL</t>
  </si>
  <si>
    <t>EGZ</t>
  </si>
  <si>
    <t>Zakład Radiologii USK</t>
  </si>
  <si>
    <t>Zakład Zintegrowanej Opieki Medycznej</t>
  </si>
  <si>
    <t>Komunikowanie interpersonalne</t>
  </si>
  <si>
    <t>Psychologia zdrowia</t>
  </si>
  <si>
    <t>Zakład Statystyki i Informatyki Medycznej</t>
  </si>
  <si>
    <t>Studium Języków Obcych</t>
  </si>
  <si>
    <t xml:space="preserve">Podstawy informatyki medycznej </t>
  </si>
  <si>
    <t>Zarządzanie i marketing</t>
  </si>
  <si>
    <t>Zakład Zdrowia Publicznego</t>
  </si>
  <si>
    <t>Zarządzanie podmiotem leczniczym</t>
  </si>
  <si>
    <t>Diagnostyka elektromedyczna w pediatrii</t>
  </si>
  <si>
    <t>Psychologia nauczania</t>
  </si>
  <si>
    <t>Zakład Medycyny Wieku Rozwojowego i Pielęgniarstwa Pediatrycznego</t>
  </si>
  <si>
    <t>Studium Psychologii i Filozofii Człowieka</t>
  </si>
  <si>
    <t>Dydaktyka w elektroradiologii</t>
  </si>
  <si>
    <t>Diagnostyka elektromedyczna w chorobach wewnętrznych</t>
  </si>
  <si>
    <t>Klinika Alergologii i Chorób Wewnętrznych</t>
  </si>
  <si>
    <t>Kardiologia z elementami kardiologii inwazyjnej</t>
  </si>
  <si>
    <t xml:space="preserve">Klinika Kardiologii Inwazyjnej </t>
  </si>
  <si>
    <t>Kardiochirurgia i techniki perfuzyjne</t>
  </si>
  <si>
    <t>Anestezjologia i intensywan terapia</t>
  </si>
  <si>
    <t>Klinika Kardiochirurgii</t>
  </si>
  <si>
    <t>Zakład Anastezjologii i Intensywnej Terapii</t>
  </si>
  <si>
    <t>Techniki inwazyjne w neurochirurgii</t>
  </si>
  <si>
    <t>Zakład Neurologii Inwazyjnej</t>
  </si>
  <si>
    <t>Elektrokardiografia</t>
  </si>
  <si>
    <t>Klinika Kardiologii z Oddziałem Intensywnego Nadzoru Kardiologicznego</t>
  </si>
  <si>
    <t>do wyboru</t>
  </si>
  <si>
    <t xml:space="preserve">Praktyka zwodowa (do wyboru): Rentgenodiagnostyka klasyczna dorosłych Rentgenodiagnostyka klasyczna            pediatryczna    Tomografia Komputerowa     Magnetyczny Rezonans Jądrowy     Radioterapia     Ultrasonografia   </t>
  </si>
  <si>
    <t>Seminarium magisterskie</t>
  </si>
  <si>
    <t>Epidemiologia nowotworów</t>
  </si>
  <si>
    <t>Zakład Higieny i Epidemiologii</t>
  </si>
  <si>
    <t xml:space="preserve">Onkologia </t>
  </si>
  <si>
    <t>Klinika Onkologii</t>
  </si>
  <si>
    <t>Radioterapia</t>
  </si>
  <si>
    <t>Medycyna nuklearna</t>
  </si>
  <si>
    <t>Zakład Medycyny Nuklearnej</t>
  </si>
  <si>
    <t xml:space="preserve">Opieka paliatywna </t>
  </si>
  <si>
    <t>Ochrona radiologiczna z elementami fizyki współczesnej</t>
  </si>
  <si>
    <t>Egzamin dyplomowy</t>
  </si>
  <si>
    <t>dr n. med. Sławomir Lech Czaban</t>
  </si>
  <si>
    <t>prof. Włodzimierz Musiał</t>
  </si>
  <si>
    <t>dr hab. n. med. Jan Kochanowicz</t>
  </si>
  <si>
    <t>prof. Sławomir Dobrzycki</t>
  </si>
  <si>
    <t>prof. Anna Bodzenta-Łukaszyk</t>
  </si>
  <si>
    <t>prof. Elżbieta Krajewska-Kułak</t>
  </si>
  <si>
    <t>dr n. hum. Grzegorz Zalewski</t>
  </si>
  <si>
    <t>prof. Elżbieta Maciorkowska</t>
  </si>
  <si>
    <t>prof. Andrzej Szpak</t>
  </si>
  <si>
    <t>prof. Tomasz Burzykowski</t>
  </si>
  <si>
    <t>prof. Jan Kazimierz Karczewski</t>
  </si>
  <si>
    <t>prof.  Tomasz Hirnle</t>
  </si>
  <si>
    <t>prof. Marek Wojtukiewicz</t>
  </si>
  <si>
    <t>prof.  Janusz Myśliwiec</t>
  </si>
  <si>
    <t>dr hab. n. med. Urszula Łebkowska</t>
  </si>
  <si>
    <t>Język obcy cz. II</t>
  </si>
  <si>
    <t>mgr Ewa Szczepaniak</t>
  </si>
  <si>
    <t xml:space="preserve">KIERUNEK :          ELEKTRORADIOLOGIA                                 II ROK    BLOK II                    rok akademicki:   2014/15 
opiekun roku: </t>
  </si>
  <si>
    <t xml:space="preserve">KIERUNEK :       ELEKTRORADIOLOGIA                                    II ROK      BLOK I                  rok akademicki:   2014/15 
opiekun roku: </t>
  </si>
  <si>
    <t>Anatomia radiologiczna</t>
  </si>
  <si>
    <t>Lp.</t>
  </si>
  <si>
    <t>PRZEDMIOT</t>
  </si>
  <si>
    <t>SEMESTR  II</t>
  </si>
  <si>
    <t>Forma zakończenia zajęć</t>
  </si>
  <si>
    <t>C</t>
  </si>
  <si>
    <t>Semestr  I</t>
  </si>
  <si>
    <t>Semestr II</t>
  </si>
  <si>
    <t>Fizyka z elementami fizyki współczesnej</t>
  </si>
  <si>
    <t>SEM</t>
  </si>
  <si>
    <t>SAMO</t>
  </si>
  <si>
    <t>z</t>
  </si>
  <si>
    <t>Ochrona radiologiczna z dozymetrią</t>
  </si>
  <si>
    <t xml:space="preserve"> </t>
  </si>
  <si>
    <t>Medycyna snu i polisomnografia</t>
  </si>
  <si>
    <t>Podstawy elektrofizjologii klinicznej</t>
  </si>
  <si>
    <t>Anatomia echokardiograficzna</t>
  </si>
  <si>
    <t>Diagnostyka obrazowa stanów nagłych</t>
  </si>
  <si>
    <t>Podstawy kliniczne obrazowania w kardiologii</t>
  </si>
  <si>
    <t>Podstawy kliniczne neuroradiologii</t>
  </si>
  <si>
    <t>Elektrokardioterapia</t>
  </si>
  <si>
    <t>Anatomia ultrasonograficzna</t>
  </si>
  <si>
    <t>F1</t>
  </si>
  <si>
    <t>Praktyka zawodowa - Radioterapia</t>
  </si>
  <si>
    <t>F2</t>
  </si>
  <si>
    <t>F3</t>
  </si>
  <si>
    <t>F4</t>
  </si>
  <si>
    <t>Nowoczesne techniki obrazowe w radiologii</t>
  </si>
  <si>
    <t>Postępy diagnostyki obrazowej</t>
  </si>
  <si>
    <t>Podstawy kliniczne obrazowania w pulmonologii</t>
  </si>
  <si>
    <t>FAK</t>
  </si>
  <si>
    <t>z/o</t>
  </si>
  <si>
    <t>R  A  Z  E  M:</t>
  </si>
  <si>
    <t>Praktyka zawodowa</t>
  </si>
  <si>
    <t>Samokształcenie</t>
  </si>
  <si>
    <t>RAZEM godzin</t>
  </si>
  <si>
    <t>RAZEM godziny kontaktowe</t>
  </si>
  <si>
    <t>SEMESTR III</t>
  </si>
  <si>
    <t>SEMESTR  IV</t>
  </si>
  <si>
    <t>Obrazowanie w onkologii</t>
  </si>
  <si>
    <t>Neurologia i neurobiologia</t>
  </si>
  <si>
    <t>Statystyka medyczna</t>
  </si>
  <si>
    <t>Podstawy onkologii</t>
  </si>
  <si>
    <t>Teleradiologia</t>
  </si>
  <si>
    <t>F5</t>
  </si>
  <si>
    <t>F6</t>
  </si>
  <si>
    <t>Język obcy w naukach o zdrowiu cz I</t>
  </si>
  <si>
    <t>Język obcy w naukach o zdrowiu cz II</t>
  </si>
  <si>
    <t>Podstawy epidemiologii w naukach o zdrowiu</t>
  </si>
  <si>
    <t>Telemonitoring w elektrokardiologii</t>
  </si>
  <si>
    <t>Zajęcia fakultatywne</t>
  </si>
  <si>
    <t>RAZEM ECTS</t>
  </si>
  <si>
    <t>Zajęcia praktyczne (C+ZP+PZ)</t>
  </si>
  <si>
    <t>Zajęcia teoretyczne (W+S)</t>
  </si>
  <si>
    <t>Kontrola jakości w radiologii</t>
  </si>
  <si>
    <t>Informatyka medyczna</t>
  </si>
  <si>
    <t>Kardiologia i radiologia inwazyjna</t>
  </si>
  <si>
    <t>Zarządzanie i marketing w jednostkach opieki zdrowotnej</t>
  </si>
  <si>
    <t>Praktyka zawodowa  - Rezonans magnetyczny</t>
  </si>
  <si>
    <t>Śląski Uniwersytet Medyczny w Katowicach</t>
  </si>
  <si>
    <t>KIERUNEK: ELEKTRORADIOLOGIA</t>
  </si>
  <si>
    <t>2 - letnie / 4 semestry</t>
  </si>
  <si>
    <t>Liczba punktów:</t>
  </si>
  <si>
    <t>Łączna liczba godzin</t>
  </si>
  <si>
    <t>h</t>
  </si>
  <si>
    <t>w tym:</t>
  </si>
  <si>
    <t>wykłady</t>
  </si>
  <si>
    <t>[w tym 4 godziny szkolenia BHP]</t>
  </si>
  <si>
    <t>seminaria</t>
  </si>
  <si>
    <t>ćwiczenia</t>
  </si>
  <si>
    <t>zajęcia praktyczne</t>
  </si>
  <si>
    <t>praktyki zawodowe</t>
  </si>
  <si>
    <t>samokształcenie</t>
  </si>
  <si>
    <t xml:space="preserve">Zatwierdziła Wydziałowa Komisja Programowa dla kierunku Elektroradiologia  </t>
  </si>
  <si>
    <t>Seminarium magisterskie/os*;**;***</t>
  </si>
  <si>
    <t xml:space="preserve">seminaria magisterskie </t>
  </si>
  <si>
    <t xml:space="preserve">* 10 godzin dla pracy pogladowej </t>
  </si>
  <si>
    <t>** 15 godzin dla pracy badawczej</t>
  </si>
  <si>
    <t>*** 30 godzin dla pracy doświadczalnej</t>
  </si>
  <si>
    <t xml:space="preserve">Praktyka zawodowa - Kardiologia i radiologia inwazyjna </t>
  </si>
  <si>
    <t>Praktyka zawodowa - Polisomnografia</t>
  </si>
  <si>
    <t>Praktyka zawodowa - Tomografia komputerowa</t>
  </si>
  <si>
    <t>Praktyka zawodowa - Echokardiografia i ultrasonografia pozasercowa</t>
  </si>
  <si>
    <t>h*</t>
  </si>
  <si>
    <t>h**</t>
  </si>
  <si>
    <t>h***</t>
  </si>
  <si>
    <t>II ROK     STACJONARNE</t>
  </si>
  <si>
    <t>BHP</t>
  </si>
  <si>
    <t>HUM</t>
  </si>
  <si>
    <t>ZW</t>
  </si>
  <si>
    <t>Prawo medyczne</t>
  </si>
  <si>
    <t>Dydaktyka</t>
  </si>
  <si>
    <t>Obrazowanie w położnictwie i ginekologii</t>
  </si>
  <si>
    <t>Diagnostyka obrazowa w niewydolności serca</t>
  </si>
  <si>
    <t>F7</t>
  </si>
  <si>
    <t>Obrazowanie w gastroeneterologii</t>
  </si>
  <si>
    <t>Techniki małoinwazyjne w neurochirurgii</t>
  </si>
  <si>
    <t>2019/2020</t>
  </si>
  <si>
    <t xml:space="preserve">BLS – podstawowe czynności resuscytacyjne </t>
  </si>
  <si>
    <t>I ROK    STACJONARNE</t>
  </si>
  <si>
    <t>PLAN studiów II stopnia STACJONARNE</t>
  </si>
  <si>
    <t>Z</t>
  </si>
  <si>
    <t>Promocja zdrowia</t>
  </si>
  <si>
    <t>Praktyka zawodowa  - Diagnostyka elektromedyczna</t>
  </si>
  <si>
    <t>Metodologia badań naukowych</t>
  </si>
  <si>
    <t>Podstawy kliniczne obrazowania w chirurgii i ortopedii</t>
  </si>
  <si>
    <t>Obrazowanie w pediatrii i neonatologii</t>
  </si>
  <si>
    <t xml:space="preserve">z/o </t>
  </si>
  <si>
    <t>rok akademicki 2019/2020</t>
  </si>
  <si>
    <t>2020/2021</t>
  </si>
  <si>
    <t>NoZ</t>
  </si>
  <si>
    <t>NM</t>
  </si>
  <si>
    <t>NP.</t>
  </si>
  <si>
    <t>NS</t>
  </si>
  <si>
    <t>DZ</t>
  </si>
  <si>
    <t>DZ – dziedzina / dyscyplina:</t>
  </si>
  <si>
    <t>NM – nauki medyczne</t>
  </si>
  <si>
    <t>NoZ – nauki i zdrowiu</t>
  </si>
  <si>
    <t>HUM – nauki humanistyczne</t>
  </si>
  <si>
    <t>NP – nauki ścisłe i przyrodnicze</t>
  </si>
  <si>
    <t>Repetytorium z elektrokardiografii</t>
  </si>
  <si>
    <t>ALS - zaawansowane czynności resuscytacyjne</t>
  </si>
  <si>
    <t xml:space="preserve">Suma ECTS </t>
  </si>
  <si>
    <t>NS - nauki społeczne</t>
  </si>
  <si>
    <t xml:space="preserve">Uchwała RW nr 298/2019 z dnia 23.04.2019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</si>
</sst>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3"/>
      <color rgb="FFFF000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40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33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 wrapText="1"/>
    </xf>
    <xf numFmtId="0" fontId="4" fillId="33" borderId="4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4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41" xfId="0" applyFont="1" applyBorder="1" applyAlignment="1">
      <alignment vertical="top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top" wrapText="1"/>
    </xf>
    <xf numFmtId="0" fontId="10" fillId="7" borderId="41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top"/>
    </xf>
    <xf numFmtId="0" fontId="10" fillId="7" borderId="41" xfId="0" applyFont="1" applyFill="1" applyBorder="1" applyAlignment="1">
      <alignment horizontal="center" vertical="top"/>
    </xf>
    <xf numFmtId="0" fontId="10" fillId="10" borderId="41" xfId="0" applyFont="1" applyFill="1" applyBorder="1" applyAlignment="1">
      <alignment horizontal="center" vertical="center" wrapText="1"/>
    </xf>
    <xf numFmtId="0" fontId="10" fillId="10" borderId="41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top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10" borderId="40" xfId="0" applyFont="1" applyFill="1" applyBorder="1" applyAlignment="1">
      <alignment horizontal="center" vertical="center"/>
    </xf>
    <xf numFmtId="0" fontId="11" fillId="35" borderId="0" xfId="0" applyFont="1" applyFill="1" applyAlignment="1">
      <alignment vertical="top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41" xfId="0" applyFont="1" applyFill="1" applyBorder="1" applyAlignment="1">
      <alignment horizontal="center" vertical="top"/>
    </xf>
    <xf numFmtId="0" fontId="10" fillId="36" borderId="41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vertical="top"/>
    </xf>
    <xf numFmtId="0" fontId="10" fillId="36" borderId="20" xfId="0" applyFont="1" applyFill="1" applyBorder="1" applyAlignment="1">
      <alignment horizontal="center" vertical="center"/>
    </xf>
    <xf numFmtId="0" fontId="10" fillId="35" borderId="0" xfId="0" applyFont="1" applyFill="1" applyAlignment="1">
      <alignment vertical="top"/>
    </xf>
    <xf numFmtId="0" fontId="10" fillId="35" borderId="0" xfId="0" applyFont="1" applyFill="1" applyAlignment="1">
      <alignment horizontal="center" vertical="top"/>
    </xf>
    <xf numFmtId="0" fontId="10" fillId="35" borderId="41" xfId="0" applyFont="1" applyFill="1" applyBorder="1" applyAlignment="1">
      <alignment vertical="top"/>
    </xf>
    <xf numFmtId="0" fontId="10" fillId="12" borderId="40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top"/>
    </xf>
    <xf numFmtId="0" fontId="10" fillId="10" borderId="60" xfId="0" applyFont="1" applyFill="1" applyBorder="1" applyAlignment="1">
      <alignment horizontal="center" vertical="center"/>
    </xf>
    <xf numFmtId="1" fontId="10" fillId="10" borderId="53" xfId="0" applyNumberFormat="1" applyFont="1" applyFill="1" applyBorder="1" applyAlignment="1">
      <alignment horizontal="center" vertical="center"/>
    </xf>
    <xf numFmtId="1" fontId="10" fillId="10" borderId="40" xfId="0" applyNumberFormat="1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1" fontId="10" fillId="6" borderId="40" xfId="0" applyNumberFormat="1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vertical="top"/>
    </xf>
    <xf numFmtId="0" fontId="10" fillId="0" borderId="5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10" fillId="0" borderId="58" xfId="0" applyFont="1" applyBorder="1" applyAlignment="1">
      <alignment horizontal="left" vertical="top" wrapText="1"/>
    </xf>
    <xf numFmtId="1" fontId="10" fillId="0" borderId="58" xfId="0" applyNumberFormat="1" applyFont="1" applyBorder="1" applyAlignment="1">
      <alignment horizontal="center" vertical="center" wrapText="1"/>
    </xf>
    <xf numFmtId="1" fontId="10" fillId="0" borderId="50" xfId="0" applyNumberFormat="1" applyFont="1" applyBorder="1" applyAlignment="1">
      <alignment horizontal="center" vertical="center"/>
    </xf>
    <xf numFmtId="1" fontId="10" fillId="6" borderId="50" xfId="0" applyNumberFormat="1" applyFont="1" applyFill="1" applyBorder="1" applyAlignment="1">
      <alignment horizontal="center" vertical="center"/>
    </xf>
    <xf numFmtId="1" fontId="10" fillId="36" borderId="58" xfId="0" applyNumberFormat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left" vertical="top" wrapText="1"/>
    </xf>
    <xf numFmtId="0" fontId="10" fillId="36" borderId="14" xfId="0" applyFont="1" applyFill="1" applyBorder="1" applyAlignment="1">
      <alignment horizontal="center" vertical="top"/>
    </xf>
    <xf numFmtId="0" fontId="10" fillId="36" borderId="14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1" fontId="10" fillId="0" borderId="53" xfId="0" applyNumberFormat="1" applyFont="1" applyBorder="1" applyAlignment="1">
      <alignment horizontal="center" vertical="center"/>
    </xf>
    <xf numFmtId="1" fontId="10" fillId="6" borderId="53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10" fillId="0" borderId="41" xfId="0" applyFont="1" applyBorder="1" applyAlignment="1">
      <alignment vertical="top" wrapText="1"/>
    </xf>
    <xf numFmtId="0" fontId="10" fillId="36" borderId="60" xfId="0" applyFont="1" applyFill="1" applyBorder="1" applyAlignment="1">
      <alignment horizontal="center" vertical="top"/>
    </xf>
    <xf numFmtId="0" fontId="10" fillId="10" borderId="41" xfId="0" applyFont="1" applyFill="1" applyBorder="1" applyAlignment="1">
      <alignment vertical="top" wrapText="1"/>
    </xf>
    <xf numFmtId="1" fontId="10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10" borderId="60" xfId="0" applyFont="1" applyFill="1" applyBorder="1" applyAlignment="1">
      <alignment vertical="top" wrapText="1"/>
    </xf>
    <xf numFmtId="0" fontId="10" fillId="10" borderId="0" xfId="0" applyFont="1" applyFill="1" applyAlignment="1">
      <alignment horizontal="center" vertical="center"/>
    </xf>
    <xf numFmtId="0" fontId="10" fillId="7" borderId="41" xfId="0" applyFont="1" applyFill="1" applyBorder="1" applyAlignment="1">
      <alignment vertical="top" wrapText="1"/>
    </xf>
    <xf numFmtId="1" fontId="10" fillId="7" borderId="18" xfId="0" applyNumberFormat="1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vertical="top" wrapText="1"/>
    </xf>
    <xf numFmtId="0" fontId="10" fillId="36" borderId="40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10" borderId="41" xfId="0" applyFill="1" applyBorder="1" applyAlignment="1">
      <alignment horizontal="center"/>
    </xf>
    <xf numFmtId="0" fontId="10" fillId="0" borderId="6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0" fillId="35" borderId="41" xfId="0" applyFont="1" applyFill="1" applyBorder="1" applyAlignment="1">
      <alignment horizontal="center" vertical="top"/>
    </xf>
    <xf numFmtId="0" fontId="10" fillId="0" borderId="2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36" borderId="58" xfId="0" applyFont="1" applyFill="1" applyBorder="1" applyAlignment="1">
      <alignment horizontal="center" vertical="top"/>
    </xf>
    <xf numFmtId="0" fontId="10" fillId="7" borderId="20" xfId="0" applyFont="1" applyFill="1" applyBorder="1" applyAlignment="1">
      <alignment vertical="top" wrapText="1"/>
    </xf>
    <xf numFmtId="0" fontId="10" fillId="0" borderId="60" xfId="0" applyFont="1" applyBorder="1" applyAlignment="1">
      <alignment horizontal="left" vertical="top" wrapText="1"/>
    </xf>
    <xf numFmtId="0" fontId="10" fillId="0" borderId="58" xfId="0" applyFont="1" applyBorder="1" applyAlignment="1">
      <alignment vertical="top" wrapText="1"/>
    </xf>
    <xf numFmtId="0" fontId="10" fillId="7" borderId="14" xfId="0" applyFont="1" applyFill="1" applyBorder="1" applyAlignment="1">
      <alignment vertical="top" wrapText="1"/>
    </xf>
    <xf numFmtId="0" fontId="10" fillId="7" borderId="60" xfId="0" applyFont="1" applyFill="1" applyBorder="1" applyAlignment="1">
      <alignment vertical="top" wrapText="1"/>
    </xf>
    <xf numFmtId="0" fontId="10" fillId="7" borderId="58" xfId="0" applyFont="1" applyFill="1" applyBorder="1" applyAlignment="1">
      <alignment vertical="top" wrapText="1"/>
    </xf>
    <xf numFmtId="1" fontId="10" fillId="0" borderId="41" xfId="0" applyNumberFormat="1" applyFont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/>
    </xf>
    <xf numFmtId="1" fontId="0" fillId="35" borderId="0" xfId="0" applyNumberFormat="1" applyFill="1" applyAlignment="1">
      <alignment/>
    </xf>
    <xf numFmtId="0" fontId="10" fillId="0" borderId="63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10" fillId="36" borderId="63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 wrapText="1"/>
      <protection locked="0"/>
    </xf>
    <xf numFmtId="1" fontId="12" fillId="0" borderId="0" xfId="0" applyNumberFormat="1" applyFont="1" applyAlignment="1" applyProtection="1">
      <alignment vertical="center" wrapText="1"/>
      <protection locked="0"/>
    </xf>
    <xf numFmtId="1" fontId="12" fillId="0" borderId="0" xfId="0" applyNumberFormat="1" applyFont="1" applyAlignment="1" applyProtection="1">
      <alignment horizontal="left" vertical="center"/>
      <protection locked="0"/>
    </xf>
    <xf numFmtId="0" fontId="62" fillId="0" borderId="0" xfId="0" applyFont="1" applyAlignment="1">
      <alignment/>
    </xf>
    <xf numFmtId="0" fontId="12" fillId="0" borderId="0" xfId="0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1" fontId="10" fillId="37" borderId="41" xfId="0" applyNumberFormat="1" applyFont="1" applyFill="1" applyBorder="1" applyAlignment="1">
      <alignment horizontal="center" vertical="top"/>
    </xf>
    <xf numFmtId="0" fontId="0" fillId="35" borderId="41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/>
    </xf>
    <xf numFmtId="0" fontId="12" fillId="35" borderId="0" xfId="0" applyFont="1" applyFill="1" applyAlignment="1" applyProtection="1">
      <alignment horizontal="left" vertical="center"/>
      <protection locked="0"/>
    </xf>
    <xf numFmtId="0" fontId="12" fillId="35" borderId="0" xfId="0" applyFont="1" applyFill="1" applyAlignment="1">
      <alignment/>
    </xf>
    <xf numFmtId="0" fontId="12" fillId="35" borderId="0" xfId="0" applyFont="1" applyFill="1" applyAlignment="1" applyProtection="1">
      <alignment vertical="center"/>
      <protection locked="0"/>
    </xf>
    <xf numFmtId="0" fontId="12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3" fillId="35" borderId="0" xfId="0" applyFont="1" applyFill="1" applyAlignment="1" applyProtection="1">
      <alignment vertical="center"/>
      <protection locked="0"/>
    </xf>
    <xf numFmtId="0" fontId="0" fillId="0" borderId="20" xfId="0" applyBorder="1" applyAlignment="1">
      <alignment horizontal="center"/>
    </xf>
    <xf numFmtId="0" fontId="10" fillId="36" borderId="63" xfId="0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60" xfId="0" applyBorder="1" applyAlignment="1">
      <alignment/>
    </xf>
    <xf numFmtId="0" fontId="0" fillId="0" borderId="25" xfId="0" applyBorder="1" applyAlignment="1">
      <alignment/>
    </xf>
    <xf numFmtId="0" fontId="0" fillId="35" borderId="20" xfId="0" applyFill="1" applyBorder="1" applyAlignment="1">
      <alignment horizontal="center" vertical="center"/>
    </xf>
    <xf numFmtId="0" fontId="10" fillId="0" borderId="20" xfId="0" applyFont="1" applyBorder="1" applyAlignment="1">
      <alignment vertical="top" wrapText="1"/>
    </xf>
    <xf numFmtId="1" fontId="10" fillId="0" borderId="23" xfId="0" applyNumberFormat="1" applyFont="1" applyBorder="1" applyAlignment="1">
      <alignment horizontal="center" vertical="center"/>
    </xf>
    <xf numFmtId="1" fontId="10" fillId="6" borderId="23" xfId="0" applyNumberFormat="1" applyFont="1" applyFill="1" applyBorder="1" applyAlignment="1">
      <alignment horizontal="center" vertical="center"/>
    </xf>
    <xf numFmtId="1" fontId="10" fillId="37" borderId="41" xfId="0" applyNumberFormat="1" applyFont="1" applyFill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/>
    </xf>
    <xf numFmtId="0" fontId="10" fillId="35" borderId="64" xfId="0" applyFont="1" applyFill="1" applyBorder="1" applyAlignment="1">
      <alignment horizontal="center" vertical="top" wrapText="1"/>
    </xf>
    <xf numFmtId="0" fontId="10" fillId="35" borderId="58" xfId="0" applyFont="1" applyFill="1" applyBorder="1" applyAlignment="1">
      <alignment horizontal="center" vertical="top" wrapText="1"/>
    </xf>
    <xf numFmtId="0" fontId="10" fillId="35" borderId="64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65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vertical="top"/>
    </xf>
    <xf numFmtId="0" fontId="10" fillId="35" borderId="18" xfId="0" applyFont="1" applyFill="1" applyBorder="1" applyAlignment="1">
      <alignment horizontal="center" vertical="top"/>
    </xf>
    <xf numFmtId="0" fontId="10" fillId="35" borderId="41" xfId="0" applyFont="1" applyFill="1" applyBorder="1" applyAlignment="1">
      <alignment horizontal="center" vertical="center"/>
    </xf>
    <xf numFmtId="0" fontId="0" fillId="35" borderId="41" xfId="0" applyFill="1" applyBorder="1" applyAlignment="1">
      <alignment horizontal="center"/>
    </xf>
    <xf numFmtId="0" fontId="63" fillId="36" borderId="60" xfId="0" applyFont="1" applyFill="1" applyBorder="1" applyAlignment="1">
      <alignment horizontal="center" vertical="center"/>
    </xf>
    <xf numFmtId="0" fontId="63" fillId="36" borderId="41" xfId="0" applyFont="1" applyFill="1" applyBorder="1" applyAlignment="1">
      <alignment horizontal="center" vertical="center"/>
    </xf>
    <xf numFmtId="0" fontId="64" fillId="35" borderId="41" xfId="0" applyFont="1" applyFill="1" applyBorder="1" applyAlignment="1">
      <alignment vertical="top" wrapText="1"/>
    </xf>
    <xf numFmtId="0" fontId="64" fillId="0" borderId="60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/>
    </xf>
    <xf numFmtId="0" fontId="64" fillId="12" borderId="53" xfId="0" applyFont="1" applyFill="1" applyBorder="1" applyAlignment="1">
      <alignment horizontal="center" vertical="center"/>
    </xf>
    <xf numFmtId="0" fontId="64" fillId="36" borderId="41" xfId="0" applyFont="1" applyFill="1" applyBorder="1" applyAlignment="1">
      <alignment horizontal="center" vertical="center"/>
    </xf>
    <xf numFmtId="0" fontId="64" fillId="35" borderId="18" xfId="0" applyFont="1" applyFill="1" applyBorder="1" applyAlignment="1">
      <alignment horizontal="center" vertical="center"/>
    </xf>
    <xf numFmtId="0" fontId="64" fillId="35" borderId="60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vertical="top" wrapText="1"/>
    </xf>
    <xf numFmtId="0" fontId="10" fillId="35" borderId="58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63" xfId="0" applyFont="1" applyFill="1" applyBorder="1" applyAlignment="1">
      <alignment horizontal="center" vertical="center"/>
    </xf>
    <xf numFmtId="0" fontId="10" fillId="35" borderId="60" xfId="0" applyFont="1" applyFill="1" applyBorder="1" applyAlignment="1">
      <alignment horizontal="center" vertical="center"/>
    </xf>
    <xf numFmtId="0" fontId="10" fillId="35" borderId="67" xfId="0" applyFont="1" applyFill="1" applyBorder="1" applyAlignment="1">
      <alignment horizontal="center" vertical="center"/>
    </xf>
    <xf numFmtId="1" fontId="10" fillId="35" borderId="58" xfId="0" applyNumberFormat="1" applyFont="1" applyFill="1" applyBorder="1" applyAlignment="1">
      <alignment horizontal="center" vertical="center"/>
    </xf>
    <xf numFmtId="0" fontId="10" fillId="12" borderId="50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67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1" fontId="10" fillId="35" borderId="57" xfId="0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top"/>
    </xf>
    <xf numFmtId="0" fontId="10" fillId="35" borderId="3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25" xfId="0" applyFill="1" applyBorder="1" applyAlignment="1">
      <alignment/>
    </xf>
    <xf numFmtId="0" fontId="10" fillId="35" borderId="13" xfId="0" applyFont="1" applyFill="1" applyBorder="1" applyAlignment="1">
      <alignment horizontal="center" vertical="top"/>
    </xf>
    <xf numFmtId="0" fontId="10" fillId="35" borderId="68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69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top"/>
    </xf>
    <xf numFmtId="0" fontId="10" fillId="35" borderId="15" xfId="0" applyFont="1" applyFill="1" applyBorder="1" applyAlignment="1">
      <alignment horizontal="center" vertical="center" wrapText="1"/>
    </xf>
    <xf numFmtId="0" fontId="63" fillId="35" borderId="66" xfId="0" applyFont="1" applyFill="1" applyBorder="1" applyAlignment="1">
      <alignment horizontal="center" vertical="center"/>
    </xf>
    <xf numFmtId="0" fontId="63" fillId="35" borderId="41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63" fillId="35" borderId="60" xfId="0" applyFont="1" applyFill="1" applyBorder="1" applyAlignment="1">
      <alignment horizontal="center" vertical="center"/>
    </xf>
    <xf numFmtId="0" fontId="63" fillId="35" borderId="40" xfId="0" applyFont="1" applyFill="1" applyBorder="1" applyAlignment="1">
      <alignment horizontal="center" vertical="center"/>
    </xf>
    <xf numFmtId="0" fontId="64" fillId="35" borderId="69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top"/>
    </xf>
    <xf numFmtId="0" fontId="10" fillId="35" borderId="39" xfId="0" applyFont="1" applyFill="1" applyBorder="1" applyAlignment="1">
      <alignment vertical="top"/>
    </xf>
    <xf numFmtId="0" fontId="10" fillId="35" borderId="38" xfId="0" applyFont="1" applyFill="1" applyBorder="1" applyAlignment="1">
      <alignment vertical="top"/>
    </xf>
    <xf numFmtId="0" fontId="10" fillId="35" borderId="38" xfId="0" applyFont="1" applyFill="1" applyBorder="1" applyAlignment="1">
      <alignment horizontal="center" vertical="top"/>
    </xf>
    <xf numFmtId="0" fontId="10" fillId="38" borderId="63" xfId="0" applyFont="1" applyFill="1" applyBorder="1" applyAlignment="1">
      <alignment horizontal="center" vertical="center"/>
    </xf>
    <xf numFmtId="0" fontId="10" fillId="38" borderId="63" xfId="0" applyFont="1" applyFill="1" applyBorder="1" applyAlignment="1">
      <alignment horizontal="center" vertical="center" wrapText="1"/>
    </xf>
    <xf numFmtId="1" fontId="10" fillId="38" borderId="34" xfId="0" applyNumberFormat="1" applyFont="1" applyFill="1" applyBorder="1" applyAlignment="1">
      <alignment horizontal="center" vertical="center"/>
    </xf>
    <xf numFmtId="0" fontId="10" fillId="38" borderId="67" xfId="0" applyFont="1" applyFill="1" applyBorder="1" applyAlignment="1">
      <alignment horizontal="center" vertical="center"/>
    </xf>
    <xf numFmtId="0" fontId="10" fillId="38" borderId="68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60" xfId="0" applyFont="1" applyBorder="1" applyAlignment="1">
      <alignment vertical="center" wrapText="1"/>
    </xf>
    <xf numFmtId="0" fontId="10" fillId="35" borderId="60" xfId="0" applyFont="1" applyFill="1" applyBorder="1" applyAlignment="1">
      <alignment vertical="center"/>
    </xf>
    <xf numFmtId="0" fontId="10" fillId="36" borderId="60" xfId="0" applyFont="1" applyFill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38" borderId="41" xfId="0" applyFont="1" applyFill="1" applyBorder="1" applyAlignment="1">
      <alignment horizontal="center" vertical="center"/>
    </xf>
    <xf numFmtId="0" fontId="10" fillId="38" borderId="63" xfId="0" applyFont="1" applyFill="1" applyBorder="1" applyAlignment="1">
      <alignment vertical="center" wrapText="1"/>
    </xf>
    <xf numFmtId="0" fontId="0" fillId="38" borderId="0" xfId="0" applyFill="1" applyAlignment="1">
      <alignment vertical="center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0" xfId="0" applyFont="1" applyFill="1" applyBorder="1" applyAlignment="1">
      <alignment horizontal="center" vertical="center"/>
    </xf>
    <xf numFmtId="0" fontId="10" fillId="38" borderId="39" xfId="0" applyFont="1" applyFill="1" applyBorder="1" applyAlignment="1">
      <alignment horizontal="center" vertical="center"/>
    </xf>
    <xf numFmtId="0" fontId="10" fillId="38" borderId="38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0" fillId="38" borderId="41" xfId="0" applyFill="1" applyBorder="1" applyAlignment="1">
      <alignment horizontal="center" vertical="center"/>
    </xf>
    <xf numFmtId="0" fontId="10" fillId="38" borderId="41" xfId="0" applyFont="1" applyFill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10" fillId="12" borderId="41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60" xfId="0" applyFont="1" applyFill="1" applyBorder="1" applyAlignment="1">
      <alignment horizontal="center" vertical="center"/>
    </xf>
    <xf numFmtId="0" fontId="10" fillId="35" borderId="63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61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 vertical="center"/>
    </xf>
    <xf numFmtId="0" fontId="62" fillId="35" borderId="0" xfId="0" applyFont="1" applyFill="1" applyAlignment="1">
      <alignment horizontal="center"/>
    </xf>
    <xf numFmtId="0" fontId="12" fillId="35" borderId="0" xfId="0" applyFont="1" applyFill="1" applyAlignment="1" applyProtection="1">
      <alignment horizontal="center" vertical="center"/>
      <protection locked="0"/>
    </xf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 applyProtection="1">
      <alignment horizontal="right" vertical="center" wrapText="1"/>
      <protection locked="0"/>
    </xf>
    <xf numFmtId="0" fontId="12" fillId="35" borderId="0" xfId="0" applyFont="1" applyFill="1" applyAlignment="1">
      <alignment horizontal="center"/>
    </xf>
    <xf numFmtId="0" fontId="6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61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 applyProtection="1">
      <alignment horizontal="center" vertical="center" wrapText="1"/>
      <protection locked="0"/>
    </xf>
    <xf numFmtId="0" fontId="12" fillId="35" borderId="0" xfId="0" applyFont="1" applyFill="1" applyAlignment="1" applyProtection="1">
      <alignment horizontal="center" vertical="center" wrapText="1"/>
      <protection locked="0"/>
    </xf>
    <xf numFmtId="0" fontId="62" fillId="35" borderId="0" xfId="0" applyFont="1" applyFill="1" applyAlignment="1">
      <alignment horizontal="center" vertical="center"/>
    </xf>
    <xf numFmtId="0" fontId="60" fillId="35" borderId="0" xfId="0" applyFont="1" applyFill="1" applyAlignment="1">
      <alignment horizontal="center" vertical="center"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0" fillId="35" borderId="63" xfId="0" applyFont="1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0" fillId="35" borderId="63" xfId="0" applyFont="1" applyFill="1" applyBorder="1" applyAlignment="1">
      <alignment horizontal="center" vertical="top"/>
    </xf>
    <xf numFmtId="0" fontId="10" fillId="35" borderId="60" xfId="0" applyFont="1" applyFill="1" applyBorder="1" applyAlignment="1">
      <alignment horizontal="center" vertical="top"/>
    </xf>
    <xf numFmtId="0" fontId="10" fillId="35" borderId="41" xfId="0" applyFont="1" applyFill="1" applyBorder="1" applyAlignment="1">
      <alignment horizontal="center"/>
    </xf>
    <xf numFmtId="164" fontId="10" fillId="37" borderId="41" xfId="0" applyNumberFormat="1" applyFont="1" applyFill="1" applyBorder="1" applyAlignment="1">
      <alignment horizontal="center" vertical="center"/>
    </xf>
    <xf numFmtId="164" fontId="10" fillId="37" borderId="41" xfId="0" applyNumberFormat="1" applyFont="1" applyFill="1" applyBorder="1" applyAlignment="1">
      <alignment horizontal="center" vertical="top"/>
    </xf>
    <xf numFmtId="0" fontId="10" fillId="35" borderId="0" xfId="0" applyFont="1" applyFill="1" applyAlignment="1">
      <alignment vertical="top"/>
    </xf>
    <xf numFmtId="0" fontId="10" fillId="35" borderId="0" xfId="0" applyFont="1" applyFill="1" applyAlignment="1">
      <alignment vertical="top" wrapText="1"/>
    </xf>
    <xf numFmtId="1" fontId="10" fillId="35" borderId="0" xfId="0" applyNumberFormat="1" applyFont="1" applyFill="1" applyAlignment="1">
      <alignment horizontal="center" vertical="top"/>
    </xf>
    <xf numFmtId="0" fontId="10" fillId="38" borderId="7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33" borderId="7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textRotation="90" wrapText="1"/>
    </xf>
    <xf numFmtId="0" fontId="4" fillId="33" borderId="81" xfId="0" applyFont="1" applyFill="1" applyBorder="1" applyAlignment="1">
      <alignment horizontal="center" vertical="center" textRotation="90" wrapText="1"/>
    </xf>
    <xf numFmtId="0" fontId="4" fillId="33" borderId="52" xfId="0" applyFont="1" applyFill="1" applyBorder="1" applyAlignment="1">
      <alignment horizontal="center" vertical="center" textRotation="90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/>
    </xf>
    <xf numFmtId="0" fontId="10" fillId="35" borderId="60" xfId="0" applyFont="1" applyFill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0" fontId="10" fillId="35" borderId="59" xfId="0" applyFont="1" applyFill="1" applyBorder="1" applyAlignment="1">
      <alignment horizontal="center" vertical="center"/>
    </xf>
    <xf numFmtId="0" fontId="10" fillId="35" borderId="69" xfId="0" applyFont="1" applyFill="1" applyBorder="1" applyAlignment="1">
      <alignment horizontal="center" vertical="center"/>
    </xf>
    <xf numFmtId="0" fontId="10" fillId="12" borderId="59" xfId="0" applyFont="1" applyFill="1" applyBorder="1" applyAlignment="1">
      <alignment horizontal="center" vertical="center"/>
    </xf>
    <xf numFmtId="0" fontId="10" fillId="12" borderId="69" xfId="0" applyFont="1" applyFill="1" applyBorder="1" applyAlignment="1">
      <alignment horizontal="center" vertical="center"/>
    </xf>
    <xf numFmtId="0" fontId="10" fillId="7" borderId="55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35" borderId="55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0" fillId="35" borderId="48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10" fillId="35" borderId="86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/>
    </xf>
    <xf numFmtId="0" fontId="10" fillId="36" borderId="55" xfId="0" applyFont="1" applyFill="1" applyBorder="1" applyAlignment="1">
      <alignment horizontal="center" vertical="center"/>
    </xf>
    <xf numFmtId="0" fontId="10" fillId="36" borderId="47" xfId="0" applyFont="1" applyFill="1" applyBorder="1" applyAlignment="1">
      <alignment horizontal="center" vertical="center"/>
    </xf>
    <xf numFmtId="0" fontId="10" fillId="36" borderId="57" xfId="0" applyFont="1" applyFill="1" applyBorder="1" applyAlignment="1">
      <alignment horizontal="center" vertical="center"/>
    </xf>
    <xf numFmtId="0" fontId="10" fillId="36" borderId="45" xfId="0" applyFont="1" applyFill="1" applyBorder="1" applyAlignment="1">
      <alignment horizontal="center" vertical="center"/>
    </xf>
    <xf numFmtId="1" fontId="10" fillId="6" borderId="86" xfId="0" applyNumberFormat="1" applyFont="1" applyFill="1" applyBorder="1" applyAlignment="1">
      <alignment horizontal="center" vertical="center"/>
    </xf>
    <xf numFmtId="1" fontId="10" fillId="6" borderId="48" xfId="0" applyNumberFormat="1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 vertical="center"/>
    </xf>
    <xf numFmtId="1" fontId="10" fillId="35" borderId="55" xfId="0" applyNumberFormat="1" applyFont="1" applyFill="1" applyBorder="1" applyAlignment="1">
      <alignment horizontal="center" vertical="center"/>
    </xf>
    <xf numFmtId="1" fontId="10" fillId="35" borderId="47" xfId="0" applyNumberFormat="1" applyFont="1" applyFill="1" applyBorder="1" applyAlignment="1">
      <alignment horizontal="center" vertical="center"/>
    </xf>
    <xf numFmtId="0" fontId="10" fillId="35" borderId="68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/>
    </xf>
    <xf numFmtId="0" fontId="10" fillId="0" borderId="58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0" fillId="12" borderId="58" xfId="0" applyFont="1" applyFill="1" applyBorder="1" applyAlignment="1">
      <alignment horizontal="center" vertical="center"/>
    </xf>
    <xf numFmtId="0" fontId="10" fillId="12" borderId="63" xfId="0" applyFont="1" applyFill="1" applyBorder="1" applyAlignment="1">
      <alignment horizontal="center" vertical="center"/>
    </xf>
    <xf numFmtId="0" fontId="10" fillId="12" borderId="4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58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12" borderId="68" xfId="0" applyFont="1" applyFill="1" applyBorder="1" applyAlignment="1">
      <alignment horizontal="center" vertical="center"/>
    </xf>
    <xf numFmtId="0" fontId="64" fillId="0" borderId="58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0" fontId="64" fillId="12" borderId="59" xfId="0" applyFont="1" applyFill="1" applyBorder="1" applyAlignment="1">
      <alignment horizontal="center" vertical="center"/>
    </xf>
    <xf numFmtId="0" fontId="64" fillId="12" borderId="69" xfId="0" applyFont="1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12" borderId="41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 wrapText="1"/>
    </xf>
    <xf numFmtId="0" fontId="0" fillId="35" borderId="60" xfId="0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1" fontId="10" fillId="35" borderId="63" xfId="0" applyNumberFormat="1" applyFont="1" applyFill="1" applyBorder="1" applyAlignment="1">
      <alignment horizontal="center" vertical="center"/>
    </xf>
    <xf numFmtId="0" fontId="10" fillId="35" borderId="67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1" fontId="10" fillId="6" borderId="68" xfId="0" applyNumberFormat="1" applyFont="1" applyFill="1" applyBorder="1" applyAlignment="1">
      <alignment horizontal="center" vertical="center"/>
    </xf>
    <xf numFmtId="0" fontId="10" fillId="36" borderId="63" xfId="0" applyFont="1" applyFill="1" applyBorder="1" applyAlignment="1">
      <alignment horizontal="center" vertical="center"/>
    </xf>
    <xf numFmtId="1" fontId="10" fillId="0" borderId="55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1" fontId="10" fillId="6" borderId="55" xfId="0" applyNumberFormat="1" applyFont="1" applyFill="1" applyBorder="1" applyAlignment="1">
      <alignment horizontal="center" vertical="center"/>
    </xf>
    <xf numFmtId="1" fontId="10" fillId="6" borderId="47" xfId="0" applyNumberFormat="1" applyFont="1" applyFill="1" applyBorder="1" applyAlignment="1">
      <alignment horizontal="center" vertical="center"/>
    </xf>
    <xf numFmtId="0" fontId="66" fillId="0" borderId="78" xfId="0" applyFont="1" applyBorder="1" applyAlignment="1">
      <alignment horizontal="center"/>
    </xf>
    <xf numFmtId="0" fontId="0" fillId="7" borderId="55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 vertical="center"/>
    </xf>
    <xf numFmtId="1" fontId="10" fillId="35" borderId="5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1" fontId="10" fillId="6" borderId="59" xfId="0" applyNumberFormat="1" applyFont="1" applyFill="1" applyBorder="1" applyAlignment="1">
      <alignment horizontal="center" vertical="center"/>
    </xf>
    <xf numFmtId="0" fontId="10" fillId="36" borderId="55" xfId="0" applyFont="1" applyFill="1" applyBorder="1" applyAlignment="1">
      <alignment horizontal="center" vertical="top"/>
    </xf>
    <xf numFmtId="0" fontId="10" fillId="36" borderId="47" xfId="0" applyFont="1" applyFill="1" applyBorder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48"/>
  <sheetViews>
    <sheetView zoomScale="90" zoomScaleNormal="90" zoomScalePageLayoutView="90" workbookViewId="0" topLeftCell="A16">
      <selection activeCell="W22" sqref="W22"/>
    </sheetView>
  </sheetViews>
  <sheetFormatPr defaultColWidth="8.87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8.875" style="1" customWidth="1"/>
  </cols>
  <sheetData>
    <row r="1" spans="1:2" ht="12.75">
      <c r="A1" s="453" t="s">
        <v>42</v>
      </c>
      <c r="B1" s="453"/>
    </row>
    <row r="2" spans="1:35" ht="36.75" customHeight="1" thickBot="1">
      <c r="A2" s="464" t="s">
        <v>44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70"/>
      <c r="AI2" s="70"/>
    </row>
    <row r="3" spans="1:35" ht="43.5" customHeight="1" thickBot="1">
      <c r="A3" s="465" t="s">
        <v>105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71"/>
      <c r="AI3" s="72"/>
    </row>
    <row r="4" spans="1:35" ht="14.25" customHeight="1" thickBot="1">
      <c r="A4" s="488" t="s">
        <v>25</v>
      </c>
      <c r="B4" s="476" t="s">
        <v>26</v>
      </c>
      <c r="C4" s="447" t="s">
        <v>7</v>
      </c>
      <c r="D4" s="448"/>
      <c r="E4" s="448"/>
      <c r="F4" s="448"/>
      <c r="G4" s="448"/>
      <c r="H4" s="448"/>
      <c r="I4" s="448"/>
      <c r="J4" s="448"/>
      <c r="K4" s="448"/>
      <c r="L4" s="460"/>
      <c r="M4" s="479" t="s">
        <v>11</v>
      </c>
      <c r="N4" s="480"/>
      <c r="O4" s="483" t="s">
        <v>33</v>
      </c>
      <c r="P4" s="447" t="s">
        <v>1</v>
      </c>
      <c r="Q4" s="448"/>
      <c r="R4" s="448"/>
      <c r="S4" s="448"/>
      <c r="T4" s="448"/>
      <c r="U4" s="449"/>
      <c r="V4" s="447" t="s">
        <v>0</v>
      </c>
      <c r="W4" s="448"/>
      <c r="X4" s="448"/>
      <c r="Y4" s="448"/>
      <c r="Z4" s="448"/>
      <c r="AA4" s="449"/>
      <c r="AB4" s="447" t="s">
        <v>35</v>
      </c>
      <c r="AC4" s="448"/>
      <c r="AD4" s="448"/>
      <c r="AE4" s="448"/>
      <c r="AF4" s="448"/>
      <c r="AG4" s="449"/>
      <c r="AH4" s="441" t="s">
        <v>34</v>
      </c>
      <c r="AI4" s="437" t="s">
        <v>27</v>
      </c>
    </row>
    <row r="5" spans="1:35" ht="12.75" customHeight="1" thickBot="1">
      <c r="A5" s="489"/>
      <c r="B5" s="477"/>
      <c r="C5" s="456" t="s">
        <v>39</v>
      </c>
      <c r="D5" s="457"/>
      <c r="E5" s="457"/>
      <c r="F5" s="457"/>
      <c r="G5" s="457"/>
      <c r="H5" s="463"/>
      <c r="I5" s="456" t="s">
        <v>38</v>
      </c>
      <c r="J5" s="457"/>
      <c r="K5" s="457"/>
      <c r="L5" s="461"/>
      <c r="M5" s="481"/>
      <c r="N5" s="482"/>
      <c r="O5" s="484"/>
      <c r="P5" s="467"/>
      <c r="Q5" s="468"/>
      <c r="R5" s="468"/>
      <c r="S5" s="468"/>
      <c r="T5" s="468"/>
      <c r="U5" s="469"/>
      <c r="V5" s="450"/>
      <c r="W5" s="451"/>
      <c r="X5" s="451"/>
      <c r="Y5" s="451"/>
      <c r="Z5" s="451"/>
      <c r="AA5" s="452"/>
      <c r="AB5" s="450"/>
      <c r="AC5" s="451"/>
      <c r="AD5" s="451"/>
      <c r="AE5" s="451"/>
      <c r="AF5" s="451"/>
      <c r="AG5" s="452"/>
      <c r="AH5" s="442"/>
      <c r="AI5" s="438"/>
    </row>
    <row r="6" spans="1:35" ht="12.75" customHeight="1" thickBot="1">
      <c r="A6" s="489"/>
      <c r="B6" s="477"/>
      <c r="C6" s="456" t="s">
        <v>4</v>
      </c>
      <c r="D6" s="457"/>
      <c r="E6" s="461"/>
      <c r="F6" s="456" t="s">
        <v>5</v>
      </c>
      <c r="G6" s="457"/>
      <c r="H6" s="463"/>
      <c r="I6" s="458" t="s">
        <v>40</v>
      </c>
      <c r="J6" s="458" t="s">
        <v>15</v>
      </c>
      <c r="K6" s="458" t="s">
        <v>16</v>
      </c>
      <c r="L6" s="458" t="s">
        <v>43</v>
      </c>
      <c r="M6" s="445" t="s">
        <v>14</v>
      </c>
      <c r="N6" s="443"/>
      <c r="O6" s="484"/>
      <c r="P6" s="450"/>
      <c r="Q6" s="451"/>
      <c r="R6" s="451"/>
      <c r="S6" s="451"/>
      <c r="T6" s="451"/>
      <c r="U6" s="452"/>
      <c r="V6" s="445" t="s">
        <v>32</v>
      </c>
      <c r="W6" s="443"/>
      <c r="X6" s="443"/>
      <c r="Y6" s="443"/>
      <c r="Z6" s="443"/>
      <c r="AA6" s="446"/>
      <c r="AB6" s="445" t="s">
        <v>32</v>
      </c>
      <c r="AC6" s="443"/>
      <c r="AD6" s="443"/>
      <c r="AE6" s="443"/>
      <c r="AF6" s="443"/>
      <c r="AG6" s="446"/>
      <c r="AH6" s="443"/>
      <c r="AI6" s="439"/>
    </row>
    <row r="7" spans="1:35" ht="13.5" thickBot="1">
      <c r="A7" s="490"/>
      <c r="B7" s="478"/>
      <c r="C7" s="34" t="s">
        <v>40</v>
      </c>
      <c r="D7" s="33" t="s">
        <v>15</v>
      </c>
      <c r="E7" s="33" t="s">
        <v>16</v>
      </c>
      <c r="F7" s="75" t="s">
        <v>40</v>
      </c>
      <c r="G7" s="35" t="s">
        <v>15</v>
      </c>
      <c r="H7" s="33" t="s">
        <v>16</v>
      </c>
      <c r="I7" s="459"/>
      <c r="J7" s="459"/>
      <c r="K7" s="459"/>
      <c r="L7" s="462"/>
      <c r="M7" s="34" t="s">
        <v>4</v>
      </c>
      <c r="N7" s="76" t="s">
        <v>5</v>
      </c>
      <c r="O7" s="485"/>
      <c r="P7" s="75" t="s">
        <v>2</v>
      </c>
      <c r="Q7" s="77" t="s">
        <v>3</v>
      </c>
      <c r="R7" s="77" t="s">
        <v>12</v>
      </c>
      <c r="S7" s="77" t="s">
        <v>30</v>
      </c>
      <c r="T7" s="77" t="s">
        <v>15</v>
      </c>
      <c r="U7" s="78" t="s">
        <v>16</v>
      </c>
      <c r="V7" s="34" t="s">
        <v>2</v>
      </c>
      <c r="W7" s="35" t="s">
        <v>3</v>
      </c>
      <c r="X7" s="35" t="s">
        <v>12</v>
      </c>
      <c r="Y7" s="35" t="s">
        <v>30</v>
      </c>
      <c r="Z7" s="35" t="s">
        <v>15</v>
      </c>
      <c r="AA7" s="33" t="s">
        <v>16</v>
      </c>
      <c r="AB7" s="34" t="s">
        <v>2</v>
      </c>
      <c r="AC7" s="35" t="s">
        <v>3</v>
      </c>
      <c r="AD7" s="35" t="s">
        <v>12</v>
      </c>
      <c r="AE7" s="35" t="s">
        <v>30</v>
      </c>
      <c r="AF7" s="35" t="s">
        <v>15</v>
      </c>
      <c r="AG7" s="33" t="s">
        <v>16</v>
      </c>
      <c r="AH7" s="444"/>
      <c r="AI7" s="440"/>
    </row>
    <row r="8" spans="1:35" ht="24">
      <c r="A8" s="9">
        <v>1</v>
      </c>
      <c r="B8" s="8" t="s">
        <v>53</v>
      </c>
      <c r="C8" s="10">
        <v>2</v>
      </c>
      <c r="D8" s="11"/>
      <c r="E8" s="13"/>
      <c r="F8" s="10"/>
      <c r="G8" s="21"/>
      <c r="H8" s="12"/>
      <c r="I8" s="79">
        <f aca="true" t="shared" si="0" ref="I8:I37">C8+F8</f>
        <v>2</v>
      </c>
      <c r="J8" s="84">
        <f aca="true" t="shared" si="1" ref="J8:J37">D8+G8</f>
        <v>0</v>
      </c>
      <c r="K8" s="80">
        <f aca="true" t="shared" si="2" ref="K8:K37">E8+H8</f>
        <v>0</v>
      </c>
      <c r="L8" s="9">
        <f aca="true" t="shared" si="3" ref="L8:L37">SUM(I8:K8)</f>
        <v>2</v>
      </c>
      <c r="M8" s="45" t="s">
        <v>45</v>
      </c>
      <c r="N8" s="42"/>
      <c r="O8" s="73">
        <f aca="true" t="shared" si="4" ref="O8:O37">SUM(P8:U8)</f>
        <v>30</v>
      </c>
      <c r="P8" s="81">
        <f aca="true" t="shared" si="5" ref="P8:P37">V8+AB8</f>
        <v>0</v>
      </c>
      <c r="Q8" s="82">
        <f aca="true" t="shared" si="6" ref="Q8:Q37">W8+AC8</f>
        <v>0</v>
      </c>
      <c r="R8" s="82">
        <f aca="true" t="shared" si="7" ref="R8:R37">X8+AD8</f>
        <v>30</v>
      </c>
      <c r="S8" s="82">
        <f aca="true" t="shared" si="8" ref="S8:S37">Y8+AE8</f>
        <v>0</v>
      </c>
      <c r="T8" s="82">
        <f aca="true" t="shared" si="9" ref="T8:T37">Z8+AF8</f>
        <v>0</v>
      </c>
      <c r="U8" s="83">
        <f aca="true" t="shared" si="10" ref="U8:U37">AA8+AG8</f>
        <v>0</v>
      </c>
      <c r="V8" s="10"/>
      <c r="W8" s="11"/>
      <c r="X8" s="11">
        <v>30</v>
      </c>
      <c r="Y8" s="11"/>
      <c r="Z8" s="11"/>
      <c r="AA8" s="12"/>
      <c r="AB8" s="10"/>
      <c r="AC8" s="13"/>
      <c r="AD8" s="13"/>
      <c r="AE8" s="13"/>
      <c r="AF8" s="11"/>
      <c r="AG8" s="12"/>
      <c r="AH8" s="49" t="s">
        <v>51</v>
      </c>
      <c r="AI8" s="8" t="s">
        <v>96</v>
      </c>
    </row>
    <row r="9" spans="1:35" ht="12.75">
      <c r="A9" s="85">
        <v>2</v>
      </c>
      <c r="B9" s="6" t="s">
        <v>54</v>
      </c>
      <c r="C9" s="50">
        <v>3</v>
      </c>
      <c r="D9" s="52"/>
      <c r="E9" s="53"/>
      <c r="F9" s="50"/>
      <c r="G9" s="14"/>
      <c r="H9" s="47"/>
      <c r="I9" s="86">
        <f t="shared" si="0"/>
        <v>3</v>
      </c>
      <c r="J9" s="90">
        <f t="shared" si="1"/>
        <v>0</v>
      </c>
      <c r="K9" s="109">
        <f t="shared" si="2"/>
        <v>0</v>
      </c>
      <c r="L9" s="85">
        <f t="shared" si="3"/>
        <v>3</v>
      </c>
      <c r="M9" s="59" t="s">
        <v>45</v>
      </c>
      <c r="N9" s="51"/>
      <c r="O9" s="74">
        <f t="shared" si="4"/>
        <v>40</v>
      </c>
      <c r="P9" s="87">
        <f t="shared" si="5"/>
        <v>15</v>
      </c>
      <c r="Q9" s="88">
        <f t="shared" si="6"/>
        <v>20</v>
      </c>
      <c r="R9" s="88">
        <f t="shared" si="7"/>
        <v>5</v>
      </c>
      <c r="S9" s="88">
        <f t="shared" si="8"/>
        <v>0</v>
      </c>
      <c r="T9" s="88">
        <f t="shared" si="9"/>
        <v>0</v>
      </c>
      <c r="U9" s="89">
        <f t="shared" si="10"/>
        <v>0</v>
      </c>
      <c r="V9" s="50">
        <v>15</v>
      </c>
      <c r="W9" s="52">
        <v>20</v>
      </c>
      <c r="X9" s="52">
        <v>5</v>
      </c>
      <c r="Y9" s="52"/>
      <c r="Z9" s="52"/>
      <c r="AA9" s="47"/>
      <c r="AB9" s="50"/>
      <c r="AC9" s="52"/>
      <c r="AD9" s="53"/>
      <c r="AE9" s="53"/>
      <c r="AF9" s="52"/>
      <c r="AG9" s="47"/>
      <c r="AH9" s="54" t="s">
        <v>55</v>
      </c>
      <c r="AI9" s="6" t="s">
        <v>95</v>
      </c>
    </row>
    <row r="10" spans="1:35" ht="12.75">
      <c r="A10" s="85">
        <v>3</v>
      </c>
      <c r="B10" s="6" t="s">
        <v>56</v>
      </c>
      <c r="C10" s="50">
        <v>1</v>
      </c>
      <c r="D10" s="52"/>
      <c r="E10" s="53"/>
      <c r="F10" s="50"/>
      <c r="G10" s="14"/>
      <c r="H10" s="47"/>
      <c r="I10" s="86">
        <f t="shared" si="0"/>
        <v>1</v>
      </c>
      <c r="J10" s="90">
        <f t="shared" si="1"/>
        <v>0</v>
      </c>
      <c r="K10" s="109">
        <f t="shared" si="2"/>
        <v>0</v>
      </c>
      <c r="L10" s="85">
        <f t="shared" si="3"/>
        <v>1</v>
      </c>
      <c r="M10" s="61" t="s">
        <v>45</v>
      </c>
      <c r="N10" s="55"/>
      <c r="O10" s="74">
        <f t="shared" si="4"/>
        <v>20</v>
      </c>
      <c r="P10" s="87">
        <f t="shared" si="5"/>
        <v>0</v>
      </c>
      <c r="Q10" s="88">
        <f t="shared" si="6"/>
        <v>10</v>
      </c>
      <c r="R10" s="88">
        <f t="shared" si="7"/>
        <v>10</v>
      </c>
      <c r="S10" s="88">
        <f t="shared" si="8"/>
        <v>0</v>
      </c>
      <c r="T10" s="88">
        <f t="shared" si="9"/>
        <v>0</v>
      </c>
      <c r="U10" s="89">
        <f t="shared" si="10"/>
        <v>0</v>
      </c>
      <c r="V10" s="50"/>
      <c r="W10" s="52">
        <v>10</v>
      </c>
      <c r="X10" s="52">
        <v>10</v>
      </c>
      <c r="Y10" s="52"/>
      <c r="Z10" s="52"/>
      <c r="AA10" s="47"/>
      <c r="AB10" s="50"/>
      <c r="AC10" s="53"/>
      <c r="AD10" s="53"/>
      <c r="AE10" s="53"/>
      <c r="AF10" s="52"/>
      <c r="AG10" s="53"/>
      <c r="AH10" s="46" t="s">
        <v>55</v>
      </c>
      <c r="AI10" s="6" t="s">
        <v>95</v>
      </c>
    </row>
    <row r="11" spans="1:35" ht="36">
      <c r="A11" s="85">
        <v>4</v>
      </c>
      <c r="B11" s="6" t="s">
        <v>57</v>
      </c>
      <c r="C11" s="50">
        <v>3</v>
      </c>
      <c r="D11" s="52">
        <v>3</v>
      </c>
      <c r="E11" s="53"/>
      <c r="F11" s="50"/>
      <c r="G11" s="14"/>
      <c r="H11" s="47"/>
      <c r="I11" s="86">
        <f t="shared" si="0"/>
        <v>3</v>
      </c>
      <c r="J11" s="90">
        <f t="shared" si="1"/>
        <v>3</v>
      </c>
      <c r="K11" s="109">
        <f t="shared" si="2"/>
        <v>0</v>
      </c>
      <c r="L11" s="85">
        <f t="shared" si="3"/>
        <v>6</v>
      </c>
      <c r="M11" s="61" t="s">
        <v>46</v>
      </c>
      <c r="N11" s="51"/>
      <c r="O11" s="74">
        <f t="shared" si="4"/>
        <v>120</v>
      </c>
      <c r="P11" s="87">
        <f t="shared" si="5"/>
        <v>30</v>
      </c>
      <c r="Q11" s="88">
        <f t="shared" si="6"/>
        <v>0</v>
      </c>
      <c r="R11" s="88">
        <f t="shared" si="7"/>
        <v>30</v>
      </c>
      <c r="S11" s="88">
        <f t="shared" si="8"/>
        <v>0</v>
      </c>
      <c r="T11" s="88">
        <f t="shared" si="9"/>
        <v>60</v>
      </c>
      <c r="U11" s="89">
        <f t="shared" si="10"/>
        <v>0</v>
      </c>
      <c r="V11" s="50">
        <v>30</v>
      </c>
      <c r="W11" s="52"/>
      <c r="X11" s="52">
        <v>30</v>
      </c>
      <c r="Y11" s="52"/>
      <c r="Z11" s="52">
        <v>60</v>
      </c>
      <c r="AA11" s="47"/>
      <c r="AB11" s="50"/>
      <c r="AC11" s="52"/>
      <c r="AD11" s="53"/>
      <c r="AE11" s="53"/>
      <c r="AF11" s="52"/>
      <c r="AG11" s="53"/>
      <c r="AH11" s="46" t="s">
        <v>59</v>
      </c>
      <c r="AI11" s="6" t="s">
        <v>94</v>
      </c>
    </row>
    <row r="12" spans="1:35" ht="24">
      <c r="A12" s="85">
        <v>5</v>
      </c>
      <c r="B12" s="6" t="s">
        <v>58</v>
      </c>
      <c r="C12" s="50">
        <v>1</v>
      </c>
      <c r="D12" s="52"/>
      <c r="E12" s="53"/>
      <c r="F12" s="50"/>
      <c r="G12" s="14"/>
      <c r="H12" s="47"/>
      <c r="I12" s="86">
        <f t="shared" si="0"/>
        <v>1</v>
      </c>
      <c r="J12" s="90">
        <f t="shared" si="1"/>
        <v>0</v>
      </c>
      <c r="K12" s="109">
        <f t="shared" si="2"/>
        <v>0</v>
      </c>
      <c r="L12" s="85">
        <f t="shared" si="3"/>
        <v>1</v>
      </c>
      <c r="M12" s="61" t="s">
        <v>45</v>
      </c>
      <c r="N12" s="51"/>
      <c r="O12" s="74">
        <f t="shared" si="4"/>
        <v>20</v>
      </c>
      <c r="P12" s="87">
        <f t="shared" si="5"/>
        <v>20</v>
      </c>
      <c r="Q12" s="88">
        <f t="shared" si="6"/>
        <v>0</v>
      </c>
      <c r="R12" s="88">
        <f t="shared" si="7"/>
        <v>0</v>
      </c>
      <c r="S12" s="88">
        <f t="shared" si="8"/>
        <v>0</v>
      </c>
      <c r="T12" s="88">
        <f t="shared" si="9"/>
        <v>0</v>
      </c>
      <c r="U12" s="89">
        <f t="shared" si="10"/>
        <v>0</v>
      </c>
      <c r="V12" s="50">
        <v>20</v>
      </c>
      <c r="W12" s="52"/>
      <c r="X12" s="52"/>
      <c r="Y12" s="52"/>
      <c r="Z12" s="52"/>
      <c r="AA12" s="47"/>
      <c r="AB12" s="50"/>
      <c r="AC12" s="52"/>
      <c r="AD12" s="53"/>
      <c r="AE12" s="53"/>
      <c r="AF12" s="52"/>
      <c r="AG12" s="53"/>
      <c r="AH12" s="6" t="s">
        <v>60</v>
      </c>
      <c r="AI12" s="30" t="s">
        <v>93</v>
      </c>
    </row>
    <row r="13" spans="1:35" ht="24">
      <c r="A13" s="85">
        <v>6</v>
      </c>
      <c r="B13" s="6" t="s">
        <v>61</v>
      </c>
      <c r="C13" s="50">
        <v>4</v>
      </c>
      <c r="D13" s="52"/>
      <c r="E13" s="53"/>
      <c r="F13" s="50"/>
      <c r="G13" s="14"/>
      <c r="H13" s="47"/>
      <c r="I13" s="86">
        <f t="shared" si="0"/>
        <v>4</v>
      </c>
      <c r="J13" s="90">
        <f t="shared" si="1"/>
        <v>0</v>
      </c>
      <c r="K13" s="109">
        <f t="shared" si="2"/>
        <v>0</v>
      </c>
      <c r="L13" s="85">
        <f t="shared" si="3"/>
        <v>4</v>
      </c>
      <c r="M13" s="61" t="s">
        <v>45</v>
      </c>
      <c r="N13" s="51"/>
      <c r="O13" s="74">
        <f t="shared" si="4"/>
        <v>70</v>
      </c>
      <c r="P13" s="87">
        <f t="shared" si="5"/>
        <v>70</v>
      </c>
      <c r="Q13" s="88">
        <f t="shared" si="6"/>
        <v>0</v>
      </c>
      <c r="R13" s="88">
        <f t="shared" si="7"/>
        <v>0</v>
      </c>
      <c r="S13" s="88">
        <f t="shared" si="8"/>
        <v>0</v>
      </c>
      <c r="T13" s="88">
        <f t="shared" si="9"/>
        <v>0</v>
      </c>
      <c r="U13" s="89">
        <f t="shared" si="10"/>
        <v>0</v>
      </c>
      <c r="V13" s="50">
        <v>70</v>
      </c>
      <c r="W13" s="52"/>
      <c r="X13" s="52"/>
      <c r="Y13" s="52"/>
      <c r="Z13" s="52"/>
      <c r="AA13" s="47"/>
      <c r="AB13" s="50"/>
      <c r="AC13" s="52"/>
      <c r="AD13" s="53"/>
      <c r="AE13" s="53"/>
      <c r="AF13" s="52"/>
      <c r="AG13" s="53"/>
      <c r="AH13" s="6" t="s">
        <v>48</v>
      </c>
      <c r="AI13" s="30" t="s">
        <v>92</v>
      </c>
    </row>
    <row r="14" spans="1:35" ht="24">
      <c r="A14" s="85">
        <v>7</v>
      </c>
      <c r="B14" s="6" t="s">
        <v>62</v>
      </c>
      <c r="C14" s="15"/>
      <c r="D14" s="52">
        <v>3</v>
      </c>
      <c r="E14" s="53"/>
      <c r="F14" s="50"/>
      <c r="G14" s="14"/>
      <c r="H14" s="53"/>
      <c r="I14" s="86">
        <f t="shared" si="0"/>
        <v>0</v>
      </c>
      <c r="J14" s="90">
        <f t="shared" si="1"/>
        <v>3</v>
      </c>
      <c r="K14" s="109">
        <f t="shared" si="2"/>
        <v>0</v>
      </c>
      <c r="L14" s="85">
        <f t="shared" si="3"/>
        <v>3</v>
      </c>
      <c r="M14" s="59" t="s">
        <v>45</v>
      </c>
      <c r="N14" s="56"/>
      <c r="O14" s="74">
        <f t="shared" si="4"/>
        <v>60</v>
      </c>
      <c r="P14" s="87">
        <f t="shared" si="5"/>
        <v>0</v>
      </c>
      <c r="Q14" s="88">
        <f t="shared" si="6"/>
        <v>0</v>
      </c>
      <c r="R14" s="88">
        <f t="shared" si="7"/>
        <v>0</v>
      </c>
      <c r="S14" s="88">
        <f t="shared" si="8"/>
        <v>0</v>
      </c>
      <c r="T14" s="88">
        <f t="shared" si="9"/>
        <v>60</v>
      </c>
      <c r="U14" s="89">
        <f t="shared" si="10"/>
        <v>0</v>
      </c>
      <c r="V14" s="50"/>
      <c r="W14" s="52"/>
      <c r="X14" s="52"/>
      <c r="Y14" s="52"/>
      <c r="Z14" s="52">
        <v>60</v>
      </c>
      <c r="AA14" s="47"/>
      <c r="AB14" s="50"/>
      <c r="AC14" s="52"/>
      <c r="AD14" s="53"/>
      <c r="AE14" s="53"/>
      <c r="AF14" s="52"/>
      <c r="AG14" s="53"/>
      <c r="AH14" s="6" t="s">
        <v>63</v>
      </c>
      <c r="AI14" s="57" t="s">
        <v>91</v>
      </c>
    </row>
    <row r="15" spans="1:35" ht="12.75">
      <c r="A15" s="85">
        <v>8</v>
      </c>
      <c r="B15" s="6" t="s">
        <v>102</v>
      </c>
      <c r="C15" s="15">
        <v>2</v>
      </c>
      <c r="D15" s="52"/>
      <c r="E15" s="53"/>
      <c r="F15" s="50">
        <v>2</v>
      </c>
      <c r="G15" s="14"/>
      <c r="H15" s="53"/>
      <c r="I15" s="86"/>
      <c r="J15" s="90"/>
      <c r="K15" s="109"/>
      <c r="L15" s="85"/>
      <c r="M15" s="59" t="s">
        <v>45</v>
      </c>
      <c r="N15" s="56" t="s">
        <v>46</v>
      </c>
      <c r="O15" s="74"/>
      <c r="P15" s="87"/>
      <c r="Q15" s="88"/>
      <c r="R15" s="88"/>
      <c r="S15" s="88"/>
      <c r="T15" s="88"/>
      <c r="U15" s="89"/>
      <c r="V15" s="50"/>
      <c r="W15" s="52"/>
      <c r="X15" s="52">
        <v>30</v>
      </c>
      <c r="Y15" s="52"/>
      <c r="Z15" s="52"/>
      <c r="AA15" s="47"/>
      <c r="AB15" s="50"/>
      <c r="AC15" s="15"/>
      <c r="AD15" s="52">
        <v>30</v>
      </c>
      <c r="AE15" s="52"/>
      <c r="AF15" s="52"/>
      <c r="AG15" s="53"/>
      <c r="AH15" s="6" t="s">
        <v>52</v>
      </c>
      <c r="AI15" s="57" t="s">
        <v>103</v>
      </c>
    </row>
    <row r="16" spans="1:35" ht="24">
      <c r="A16" s="85">
        <v>9</v>
      </c>
      <c r="B16" s="6" t="s">
        <v>64</v>
      </c>
      <c r="C16" s="15"/>
      <c r="D16" s="52"/>
      <c r="E16" s="53"/>
      <c r="F16" s="50"/>
      <c r="G16" s="14">
        <v>4</v>
      </c>
      <c r="H16" s="53"/>
      <c r="I16" s="86">
        <f aca="true" t="shared" si="11" ref="I16:I23">C16+F16</f>
        <v>0</v>
      </c>
      <c r="J16" s="90">
        <f aca="true" t="shared" si="12" ref="J16:J23">D16+G16</f>
        <v>4</v>
      </c>
      <c r="K16" s="109">
        <f aca="true" t="shared" si="13" ref="K16:K23">E16+H16</f>
        <v>0</v>
      </c>
      <c r="L16" s="85">
        <f aca="true" t="shared" si="14" ref="L16:L23">SUM(I16:K16)</f>
        <v>4</v>
      </c>
      <c r="M16" s="59"/>
      <c r="N16" s="56" t="s">
        <v>45</v>
      </c>
      <c r="O16" s="74">
        <f aca="true" t="shared" si="15" ref="O16:O23">SUM(P16:U16)</f>
        <v>60</v>
      </c>
      <c r="P16" s="87">
        <f aca="true" t="shared" si="16" ref="P16:P23">V16+AB16</f>
        <v>0</v>
      </c>
      <c r="Q16" s="88">
        <f aca="true" t="shared" si="17" ref="Q16:Q23">W16+AC16</f>
        <v>0</v>
      </c>
      <c r="R16" s="88">
        <f aca="true" t="shared" si="18" ref="R16:R23">X16+AD16</f>
        <v>0</v>
      </c>
      <c r="S16" s="88">
        <f aca="true" t="shared" si="19" ref="S16:S23">Y16+AE16</f>
        <v>0</v>
      </c>
      <c r="T16" s="88">
        <f aca="true" t="shared" si="20" ref="T16:T23">Z16+AF16</f>
        <v>60</v>
      </c>
      <c r="U16" s="89">
        <f aca="true" t="shared" si="21" ref="U16:U23">AA16+AG16</f>
        <v>0</v>
      </c>
      <c r="V16" s="50"/>
      <c r="W16" s="52"/>
      <c r="X16" s="52"/>
      <c r="Y16" s="52"/>
      <c r="Z16" s="52"/>
      <c r="AA16" s="47"/>
      <c r="AB16" s="50"/>
      <c r="AC16" s="15"/>
      <c r="AD16" s="52"/>
      <c r="AE16" s="52"/>
      <c r="AF16" s="52">
        <v>60</v>
      </c>
      <c r="AG16" s="53"/>
      <c r="AH16" s="6" t="s">
        <v>65</v>
      </c>
      <c r="AI16" s="57" t="s">
        <v>90</v>
      </c>
    </row>
    <row r="17" spans="1:35" ht="12.75">
      <c r="A17" s="85">
        <v>10</v>
      </c>
      <c r="B17" s="6" t="s">
        <v>66</v>
      </c>
      <c r="C17" s="15"/>
      <c r="D17" s="52"/>
      <c r="E17" s="53"/>
      <c r="F17" s="50">
        <v>1</v>
      </c>
      <c r="G17" s="14">
        <v>4</v>
      </c>
      <c r="H17" s="53"/>
      <c r="I17" s="86">
        <f t="shared" si="11"/>
        <v>1</v>
      </c>
      <c r="J17" s="90">
        <f t="shared" si="12"/>
        <v>4</v>
      </c>
      <c r="K17" s="109">
        <f t="shared" si="13"/>
        <v>0</v>
      </c>
      <c r="L17" s="85">
        <f t="shared" si="14"/>
        <v>5</v>
      </c>
      <c r="M17" s="59"/>
      <c r="N17" s="56" t="s">
        <v>45</v>
      </c>
      <c r="O17" s="74">
        <f t="shared" si="15"/>
        <v>70</v>
      </c>
      <c r="P17" s="87">
        <f t="shared" si="16"/>
        <v>10</v>
      </c>
      <c r="Q17" s="88">
        <f t="shared" si="17"/>
        <v>0</v>
      </c>
      <c r="R17" s="88">
        <f t="shared" si="18"/>
        <v>0</v>
      </c>
      <c r="S17" s="88">
        <f t="shared" si="19"/>
        <v>0</v>
      </c>
      <c r="T17" s="88">
        <f t="shared" si="20"/>
        <v>60</v>
      </c>
      <c r="U17" s="89">
        <f t="shared" si="21"/>
        <v>0</v>
      </c>
      <c r="V17" s="50"/>
      <c r="W17" s="52"/>
      <c r="X17" s="52"/>
      <c r="Y17" s="52"/>
      <c r="Z17" s="52"/>
      <c r="AA17" s="47"/>
      <c r="AB17" s="50">
        <v>10</v>
      </c>
      <c r="AC17" s="15"/>
      <c r="AD17" s="52"/>
      <c r="AE17" s="52"/>
      <c r="AF17" s="52">
        <v>60</v>
      </c>
      <c r="AG17" s="53"/>
      <c r="AH17" s="6" t="s">
        <v>68</v>
      </c>
      <c r="AI17" s="57" t="s">
        <v>98</v>
      </c>
    </row>
    <row r="18" spans="1:35" ht="24">
      <c r="A18" s="85">
        <v>11</v>
      </c>
      <c r="B18" s="6" t="s">
        <v>67</v>
      </c>
      <c r="C18" s="15"/>
      <c r="D18" s="52"/>
      <c r="E18" s="53"/>
      <c r="F18" s="50">
        <v>1</v>
      </c>
      <c r="G18" s="14">
        <v>1</v>
      </c>
      <c r="H18" s="53"/>
      <c r="I18" s="86">
        <f t="shared" si="11"/>
        <v>1</v>
      </c>
      <c r="J18" s="90">
        <f t="shared" si="12"/>
        <v>1</v>
      </c>
      <c r="K18" s="109">
        <f t="shared" si="13"/>
        <v>0</v>
      </c>
      <c r="L18" s="85">
        <f t="shared" si="14"/>
        <v>2</v>
      </c>
      <c r="M18" s="59"/>
      <c r="N18" s="56" t="s">
        <v>45</v>
      </c>
      <c r="O18" s="74">
        <f t="shared" si="15"/>
        <v>30</v>
      </c>
      <c r="P18" s="87">
        <f t="shared" si="16"/>
        <v>10</v>
      </c>
      <c r="Q18" s="88">
        <f t="shared" si="17"/>
        <v>0</v>
      </c>
      <c r="R18" s="88">
        <f t="shared" si="18"/>
        <v>0</v>
      </c>
      <c r="S18" s="88">
        <f t="shared" si="19"/>
        <v>0</v>
      </c>
      <c r="T18" s="88">
        <f t="shared" si="20"/>
        <v>20</v>
      </c>
      <c r="U18" s="89">
        <f t="shared" si="21"/>
        <v>0</v>
      </c>
      <c r="V18" s="50"/>
      <c r="W18" s="52"/>
      <c r="X18" s="52"/>
      <c r="Y18" s="52"/>
      <c r="Z18" s="52"/>
      <c r="AA18" s="47"/>
      <c r="AB18" s="50">
        <v>10</v>
      </c>
      <c r="AC18" s="15"/>
      <c r="AD18" s="52"/>
      <c r="AE18" s="52"/>
      <c r="AF18" s="52">
        <v>20</v>
      </c>
      <c r="AG18" s="53"/>
      <c r="AH18" s="6" t="s">
        <v>69</v>
      </c>
      <c r="AI18" s="57" t="s">
        <v>87</v>
      </c>
    </row>
    <row r="19" spans="1:35" ht="12.75">
      <c r="A19" s="85">
        <v>12</v>
      </c>
      <c r="B19" s="6" t="s">
        <v>70</v>
      </c>
      <c r="C19" s="15"/>
      <c r="D19" s="52"/>
      <c r="E19" s="53"/>
      <c r="F19" s="50">
        <v>1</v>
      </c>
      <c r="G19" s="14">
        <v>4</v>
      </c>
      <c r="H19" s="53"/>
      <c r="I19" s="86">
        <f t="shared" si="11"/>
        <v>1</v>
      </c>
      <c r="J19" s="90">
        <f t="shared" si="12"/>
        <v>4</v>
      </c>
      <c r="K19" s="109">
        <f t="shared" si="13"/>
        <v>0</v>
      </c>
      <c r="L19" s="85">
        <f t="shared" si="14"/>
        <v>5</v>
      </c>
      <c r="M19" s="59"/>
      <c r="N19" s="56" t="s">
        <v>45</v>
      </c>
      <c r="O19" s="74">
        <f t="shared" si="15"/>
        <v>80</v>
      </c>
      <c r="P19" s="87">
        <f t="shared" si="16"/>
        <v>20</v>
      </c>
      <c r="Q19" s="88">
        <f t="shared" si="17"/>
        <v>0</v>
      </c>
      <c r="R19" s="88">
        <f t="shared" si="18"/>
        <v>0</v>
      </c>
      <c r="S19" s="88">
        <f t="shared" si="19"/>
        <v>0</v>
      </c>
      <c r="T19" s="88">
        <f t="shared" si="20"/>
        <v>60</v>
      </c>
      <c r="U19" s="89">
        <f t="shared" si="21"/>
        <v>0</v>
      </c>
      <c r="V19" s="50"/>
      <c r="W19" s="52"/>
      <c r="X19" s="52"/>
      <c r="Y19" s="52"/>
      <c r="Z19" s="52"/>
      <c r="AA19" s="47"/>
      <c r="AB19" s="50">
        <v>20</v>
      </c>
      <c r="AC19" s="15"/>
      <c r="AD19" s="52"/>
      <c r="AE19" s="52"/>
      <c r="AF19" s="52">
        <v>60</v>
      </c>
      <c r="AG19" s="53"/>
      <c r="AH19" s="6" t="s">
        <v>71</v>
      </c>
      <c r="AI19" s="57" t="s">
        <v>89</v>
      </c>
    </row>
    <row r="20" spans="1:35" ht="36">
      <c r="A20" s="85">
        <v>13</v>
      </c>
      <c r="B20" s="6" t="s">
        <v>72</v>
      </c>
      <c r="C20" s="15"/>
      <c r="D20" s="52"/>
      <c r="E20" s="53"/>
      <c r="F20" s="50"/>
      <c r="G20" s="14">
        <v>2</v>
      </c>
      <c r="H20" s="53"/>
      <c r="I20" s="86">
        <f t="shared" si="11"/>
        <v>0</v>
      </c>
      <c r="J20" s="90">
        <f t="shared" si="12"/>
        <v>2</v>
      </c>
      <c r="K20" s="109">
        <f t="shared" si="13"/>
        <v>0</v>
      </c>
      <c r="L20" s="85">
        <f t="shared" si="14"/>
        <v>2</v>
      </c>
      <c r="M20" s="59"/>
      <c r="N20" s="56" t="s">
        <v>45</v>
      </c>
      <c r="O20" s="74">
        <f t="shared" si="15"/>
        <v>30</v>
      </c>
      <c r="P20" s="87">
        <f t="shared" si="16"/>
        <v>0</v>
      </c>
      <c r="Q20" s="88">
        <f t="shared" si="17"/>
        <v>0</v>
      </c>
      <c r="R20" s="88">
        <f t="shared" si="18"/>
        <v>0</v>
      </c>
      <c r="S20" s="88">
        <f t="shared" si="19"/>
        <v>0</v>
      </c>
      <c r="T20" s="88">
        <f t="shared" si="20"/>
        <v>30</v>
      </c>
      <c r="U20" s="89">
        <f t="shared" si="21"/>
        <v>0</v>
      </c>
      <c r="V20" s="50"/>
      <c r="W20" s="52"/>
      <c r="X20" s="52"/>
      <c r="Y20" s="52"/>
      <c r="Z20" s="52"/>
      <c r="AA20" s="47"/>
      <c r="AB20" s="50"/>
      <c r="AC20" s="15"/>
      <c r="AD20" s="52"/>
      <c r="AE20" s="52"/>
      <c r="AF20" s="52">
        <v>30</v>
      </c>
      <c r="AG20" s="53"/>
      <c r="AH20" s="6" t="s">
        <v>73</v>
      </c>
      <c r="AI20" s="57" t="s">
        <v>88</v>
      </c>
    </row>
    <row r="21" spans="1:35" ht="72">
      <c r="A21" s="85">
        <v>14</v>
      </c>
      <c r="B21" s="6" t="s">
        <v>75</v>
      </c>
      <c r="C21" s="15"/>
      <c r="D21" s="52"/>
      <c r="E21" s="53">
        <v>4</v>
      </c>
      <c r="F21" s="50"/>
      <c r="G21" s="14"/>
      <c r="H21" s="53">
        <v>4</v>
      </c>
      <c r="I21" s="86">
        <f t="shared" si="11"/>
        <v>0</v>
      </c>
      <c r="J21" s="90">
        <f t="shared" si="12"/>
        <v>0</v>
      </c>
      <c r="K21" s="109">
        <f t="shared" si="13"/>
        <v>8</v>
      </c>
      <c r="L21" s="85">
        <f t="shared" si="14"/>
        <v>8</v>
      </c>
      <c r="M21" s="59" t="s">
        <v>45</v>
      </c>
      <c r="N21" s="56" t="s">
        <v>45</v>
      </c>
      <c r="O21" s="74">
        <f t="shared" si="15"/>
        <v>100</v>
      </c>
      <c r="P21" s="87">
        <f t="shared" si="16"/>
        <v>0</v>
      </c>
      <c r="Q21" s="88">
        <f t="shared" si="17"/>
        <v>0</v>
      </c>
      <c r="R21" s="88">
        <f t="shared" si="18"/>
        <v>0</v>
      </c>
      <c r="S21" s="88">
        <f t="shared" si="19"/>
        <v>0</v>
      </c>
      <c r="T21" s="88">
        <f t="shared" si="20"/>
        <v>0</v>
      </c>
      <c r="U21" s="89">
        <f t="shared" si="21"/>
        <v>100</v>
      </c>
      <c r="V21" s="50"/>
      <c r="W21" s="52"/>
      <c r="X21" s="52"/>
      <c r="Y21" s="52"/>
      <c r="Z21" s="52"/>
      <c r="AA21" s="47">
        <v>50</v>
      </c>
      <c r="AB21" s="50"/>
      <c r="AC21" s="15"/>
      <c r="AD21" s="15"/>
      <c r="AE21" s="15"/>
      <c r="AF21" s="52"/>
      <c r="AG21" s="53">
        <v>50</v>
      </c>
      <c r="AH21" s="6" t="s">
        <v>74</v>
      </c>
      <c r="AI21" s="6"/>
    </row>
    <row r="22" spans="1:35" ht="12.75">
      <c r="A22" s="85">
        <v>15</v>
      </c>
      <c r="B22" s="57" t="s">
        <v>76</v>
      </c>
      <c r="C22" s="15"/>
      <c r="D22" s="52">
        <v>4</v>
      </c>
      <c r="E22" s="53"/>
      <c r="F22" s="50"/>
      <c r="G22" s="52">
        <v>4</v>
      </c>
      <c r="H22" s="53"/>
      <c r="I22" s="86">
        <f t="shared" si="11"/>
        <v>0</v>
      </c>
      <c r="J22" s="90">
        <f t="shared" si="12"/>
        <v>8</v>
      </c>
      <c r="K22" s="109">
        <f t="shared" si="13"/>
        <v>0</v>
      </c>
      <c r="L22" s="85">
        <f t="shared" si="14"/>
        <v>8</v>
      </c>
      <c r="M22" s="59" t="s">
        <v>45</v>
      </c>
      <c r="N22" s="56" t="s">
        <v>45</v>
      </c>
      <c r="O22" s="74">
        <f t="shared" si="15"/>
        <v>15</v>
      </c>
      <c r="P22" s="87">
        <f t="shared" si="16"/>
        <v>0</v>
      </c>
      <c r="Q22" s="88">
        <f t="shared" si="17"/>
        <v>15</v>
      </c>
      <c r="R22" s="88">
        <f t="shared" si="18"/>
        <v>0</v>
      </c>
      <c r="S22" s="88">
        <f t="shared" si="19"/>
        <v>0</v>
      </c>
      <c r="T22" s="88">
        <f t="shared" si="20"/>
        <v>0</v>
      </c>
      <c r="U22" s="89">
        <f t="shared" si="21"/>
        <v>0</v>
      </c>
      <c r="V22" s="50"/>
      <c r="W22" s="15">
        <v>5</v>
      </c>
      <c r="X22" s="15"/>
      <c r="Y22" s="15"/>
      <c r="Z22" s="52"/>
      <c r="AA22" s="47"/>
      <c r="AB22" s="50"/>
      <c r="AC22" s="15">
        <v>10</v>
      </c>
      <c r="AD22" s="15"/>
      <c r="AE22" s="15"/>
      <c r="AF22" s="52"/>
      <c r="AG22" s="53"/>
      <c r="AH22" s="6" t="s">
        <v>74</v>
      </c>
      <c r="AI22" s="58"/>
    </row>
    <row r="23" spans="1:35" ht="12.75">
      <c r="A23" s="85">
        <v>16</v>
      </c>
      <c r="B23" s="6" t="s">
        <v>86</v>
      </c>
      <c r="C23" s="50"/>
      <c r="D23" s="52"/>
      <c r="E23" s="53"/>
      <c r="F23" s="50">
        <v>2</v>
      </c>
      <c r="G23" s="14"/>
      <c r="H23" s="47"/>
      <c r="I23" s="86">
        <f t="shared" si="11"/>
        <v>2</v>
      </c>
      <c r="J23" s="90">
        <f t="shared" si="12"/>
        <v>0</v>
      </c>
      <c r="K23" s="109">
        <f t="shared" si="13"/>
        <v>0</v>
      </c>
      <c r="L23" s="85">
        <f t="shared" si="14"/>
        <v>2</v>
      </c>
      <c r="M23" s="101"/>
      <c r="N23" s="51" t="s">
        <v>46</v>
      </c>
      <c r="O23" s="74">
        <f t="shared" si="15"/>
        <v>0</v>
      </c>
      <c r="P23" s="87">
        <f t="shared" si="16"/>
        <v>0</v>
      </c>
      <c r="Q23" s="88">
        <f t="shared" si="17"/>
        <v>0</v>
      </c>
      <c r="R23" s="88">
        <f t="shared" si="18"/>
        <v>0</v>
      </c>
      <c r="S23" s="88">
        <f t="shared" si="19"/>
        <v>0</v>
      </c>
      <c r="T23" s="88">
        <f t="shared" si="20"/>
        <v>0</v>
      </c>
      <c r="U23" s="89">
        <f t="shared" si="21"/>
        <v>0</v>
      </c>
      <c r="V23" s="50"/>
      <c r="W23" s="15"/>
      <c r="X23" s="15"/>
      <c r="Y23" s="15"/>
      <c r="Z23" s="52"/>
      <c r="AA23" s="47"/>
      <c r="AB23" s="50"/>
      <c r="AC23" s="15"/>
      <c r="AD23" s="15"/>
      <c r="AE23" s="15"/>
      <c r="AF23" s="52"/>
      <c r="AG23" s="53"/>
      <c r="AH23" s="6"/>
      <c r="AI23" s="6"/>
    </row>
    <row r="24" spans="1:35" ht="12.75">
      <c r="A24" s="85">
        <v>17</v>
      </c>
      <c r="B24" s="6"/>
      <c r="C24" s="15"/>
      <c r="D24" s="52"/>
      <c r="E24" s="53"/>
      <c r="F24" s="50"/>
      <c r="G24" s="53"/>
      <c r="H24" s="47"/>
      <c r="I24" s="86">
        <f t="shared" si="0"/>
        <v>0</v>
      </c>
      <c r="J24" s="90">
        <f t="shared" si="1"/>
        <v>0</v>
      </c>
      <c r="K24" s="109">
        <f t="shared" si="2"/>
        <v>0</v>
      </c>
      <c r="L24" s="85">
        <f t="shared" si="3"/>
        <v>0</v>
      </c>
      <c r="M24" s="59"/>
      <c r="N24" s="56"/>
      <c r="O24" s="74">
        <f t="shared" si="4"/>
        <v>0</v>
      </c>
      <c r="P24" s="87">
        <f t="shared" si="5"/>
        <v>0</v>
      </c>
      <c r="Q24" s="88">
        <f t="shared" si="6"/>
        <v>0</v>
      </c>
      <c r="R24" s="88">
        <f t="shared" si="7"/>
        <v>0</v>
      </c>
      <c r="S24" s="88">
        <f t="shared" si="8"/>
        <v>0</v>
      </c>
      <c r="T24" s="88">
        <f t="shared" si="9"/>
        <v>0</v>
      </c>
      <c r="U24" s="89">
        <f t="shared" si="10"/>
        <v>0</v>
      </c>
      <c r="V24" s="50"/>
      <c r="W24" s="52"/>
      <c r="X24" s="52"/>
      <c r="Y24" s="52"/>
      <c r="Z24" s="52"/>
      <c r="AA24" s="47"/>
      <c r="AB24" s="50"/>
      <c r="AC24" s="15"/>
      <c r="AD24" s="15"/>
      <c r="AE24" s="15"/>
      <c r="AF24" s="52"/>
      <c r="AG24" s="53"/>
      <c r="AH24" s="60"/>
      <c r="AI24" s="30"/>
    </row>
    <row r="25" spans="1:35" ht="12.75">
      <c r="A25" s="85">
        <v>18</v>
      </c>
      <c r="B25" s="6"/>
      <c r="C25" s="15"/>
      <c r="D25" s="52"/>
      <c r="E25" s="53"/>
      <c r="F25" s="50"/>
      <c r="G25" s="52"/>
      <c r="H25" s="47"/>
      <c r="I25" s="86">
        <f t="shared" si="0"/>
        <v>0</v>
      </c>
      <c r="J25" s="90">
        <f t="shared" si="1"/>
        <v>0</v>
      </c>
      <c r="K25" s="109">
        <f t="shared" si="2"/>
        <v>0</v>
      </c>
      <c r="L25" s="85">
        <f t="shared" si="3"/>
        <v>0</v>
      </c>
      <c r="M25" s="61"/>
      <c r="N25" s="62"/>
      <c r="O25" s="74">
        <f t="shared" si="4"/>
        <v>0</v>
      </c>
      <c r="P25" s="87">
        <f t="shared" si="5"/>
        <v>0</v>
      </c>
      <c r="Q25" s="88">
        <f t="shared" si="6"/>
        <v>0</v>
      </c>
      <c r="R25" s="88">
        <f t="shared" si="7"/>
        <v>0</v>
      </c>
      <c r="S25" s="88">
        <f t="shared" si="8"/>
        <v>0</v>
      </c>
      <c r="T25" s="88">
        <f t="shared" si="9"/>
        <v>0</v>
      </c>
      <c r="U25" s="89">
        <f t="shared" si="10"/>
        <v>0</v>
      </c>
      <c r="V25" s="50"/>
      <c r="W25" s="52"/>
      <c r="X25" s="52"/>
      <c r="Y25" s="52"/>
      <c r="Z25" s="52"/>
      <c r="AA25" s="47"/>
      <c r="AB25" s="50"/>
      <c r="AC25" s="15"/>
      <c r="AD25" s="15"/>
      <c r="AE25" s="15"/>
      <c r="AF25" s="52"/>
      <c r="AG25" s="47"/>
      <c r="AH25" s="6"/>
      <c r="AI25" s="58"/>
    </row>
    <row r="26" spans="1:35" ht="12.75">
      <c r="A26" s="85">
        <v>19</v>
      </c>
      <c r="B26" s="60"/>
      <c r="C26" s="15"/>
      <c r="D26" s="52"/>
      <c r="E26" s="53"/>
      <c r="F26" s="50"/>
      <c r="G26" s="52"/>
      <c r="H26" s="47"/>
      <c r="I26" s="86">
        <f t="shared" si="0"/>
        <v>0</v>
      </c>
      <c r="J26" s="90">
        <f t="shared" si="1"/>
        <v>0</v>
      </c>
      <c r="K26" s="109">
        <f t="shared" si="2"/>
        <v>0</v>
      </c>
      <c r="L26" s="85">
        <f t="shared" si="3"/>
        <v>0</v>
      </c>
      <c r="M26" s="59"/>
      <c r="N26" s="56"/>
      <c r="O26" s="74">
        <f t="shared" si="4"/>
        <v>0</v>
      </c>
      <c r="P26" s="87">
        <f t="shared" si="5"/>
        <v>0</v>
      </c>
      <c r="Q26" s="88">
        <f t="shared" si="6"/>
        <v>0</v>
      </c>
      <c r="R26" s="88">
        <f t="shared" si="7"/>
        <v>0</v>
      </c>
      <c r="S26" s="88">
        <f t="shared" si="8"/>
        <v>0</v>
      </c>
      <c r="T26" s="88">
        <f t="shared" si="9"/>
        <v>0</v>
      </c>
      <c r="U26" s="89">
        <f t="shared" si="10"/>
        <v>0</v>
      </c>
      <c r="V26" s="50"/>
      <c r="W26" s="52"/>
      <c r="X26" s="52"/>
      <c r="Y26" s="52"/>
      <c r="Z26" s="52"/>
      <c r="AA26" s="47"/>
      <c r="AB26" s="50"/>
      <c r="AC26" s="15"/>
      <c r="AD26" s="15"/>
      <c r="AE26" s="15"/>
      <c r="AF26" s="52"/>
      <c r="AG26" s="47"/>
      <c r="AH26" s="6"/>
      <c r="AI26" s="63"/>
    </row>
    <row r="27" spans="1:35" ht="12.75">
      <c r="A27" s="85">
        <v>20</v>
      </c>
      <c r="B27" s="6"/>
      <c r="C27" s="50"/>
      <c r="D27" s="52"/>
      <c r="E27" s="53"/>
      <c r="F27" s="50"/>
      <c r="G27" s="14"/>
      <c r="H27" s="47"/>
      <c r="I27" s="86">
        <f t="shared" si="0"/>
        <v>0</v>
      </c>
      <c r="J27" s="90">
        <f t="shared" si="1"/>
        <v>0</v>
      </c>
      <c r="K27" s="109">
        <f t="shared" si="2"/>
        <v>0</v>
      </c>
      <c r="L27" s="85">
        <f t="shared" si="3"/>
        <v>0</v>
      </c>
      <c r="M27" s="59"/>
      <c r="N27" s="64"/>
      <c r="O27" s="74">
        <f t="shared" si="4"/>
        <v>0</v>
      </c>
      <c r="P27" s="87">
        <f t="shared" si="5"/>
        <v>0</v>
      </c>
      <c r="Q27" s="88">
        <f t="shared" si="6"/>
        <v>0</v>
      </c>
      <c r="R27" s="88">
        <f t="shared" si="7"/>
        <v>0</v>
      </c>
      <c r="S27" s="88">
        <f t="shared" si="8"/>
        <v>0</v>
      </c>
      <c r="T27" s="88">
        <f t="shared" si="9"/>
        <v>0</v>
      </c>
      <c r="U27" s="89">
        <f t="shared" si="10"/>
        <v>0</v>
      </c>
      <c r="V27" s="50"/>
      <c r="W27" s="52"/>
      <c r="X27" s="52"/>
      <c r="Y27" s="52"/>
      <c r="Z27" s="52"/>
      <c r="AA27" s="47"/>
      <c r="AB27" s="50"/>
      <c r="AC27" s="15"/>
      <c r="AD27" s="15"/>
      <c r="AE27" s="15"/>
      <c r="AF27" s="52"/>
      <c r="AG27" s="53"/>
      <c r="AH27" s="6"/>
      <c r="AI27" s="6"/>
    </row>
    <row r="28" spans="1:35" ht="12.75">
      <c r="A28" s="85">
        <v>21</v>
      </c>
      <c r="B28" s="6"/>
      <c r="C28" s="50"/>
      <c r="D28" s="52"/>
      <c r="E28" s="53"/>
      <c r="F28" s="50"/>
      <c r="G28" s="14"/>
      <c r="H28" s="47"/>
      <c r="I28" s="86">
        <f t="shared" si="0"/>
        <v>0</v>
      </c>
      <c r="J28" s="90">
        <f t="shared" si="1"/>
        <v>0</v>
      </c>
      <c r="K28" s="109">
        <f t="shared" si="2"/>
        <v>0</v>
      </c>
      <c r="L28" s="85">
        <f t="shared" si="3"/>
        <v>0</v>
      </c>
      <c r="M28" s="59"/>
      <c r="N28" s="64"/>
      <c r="O28" s="74">
        <f t="shared" si="4"/>
        <v>0</v>
      </c>
      <c r="P28" s="87">
        <f t="shared" si="5"/>
        <v>0</v>
      </c>
      <c r="Q28" s="88">
        <f t="shared" si="6"/>
        <v>0</v>
      </c>
      <c r="R28" s="88">
        <f t="shared" si="7"/>
        <v>0</v>
      </c>
      <c r="S28" s="88">
        <f t="shared" si="8"/>
        <v>0</v>
      </c>
      <c r="T28" s="88">
        <f t="shared" si="9"/>
        <v>0</v>
      </c>
      <c r="U28" s="89">
        <f t="shared" si="10"/>
        <v>0</v>
      </c>
      <c r="V28" s="50"/>
      <c r="W28" s="52"/>
      <c r="X28" s="52"/>
      <c r="Y28" s="52"/>
      <c r="Z28" s="52"/>
      <c r="AA28" s="47"/>
      <c r="AB28" s="50"/>
      <c r="AC28" s="15"/>
      <c r="AD28" s="15"/>
      <c r="AE28" s="15"/>
      <c r="AF28" s="52"/>
      <c r="AG28" s="53"/>
      <c r="AH28" s="6"/>
      <c r="AI28" s="6"/>
    </row>
    <row r="29" spans="1:35" ht="12.75">
      <c r="A29" s="85">
        <v>22</v>
      </c>
      <c r="B29" s="6"/>
      <c r="C29" s="50"/>
      <c r="D29" s="52"/>
      <c r="E29" s="53"/>
      <c r="F29" s="50"/>
      <c r="G29" s="14"/>
      <c r="H29" s="47"/>
      <c r="I29" s="86">
        <f t="shared" si="0"/>
        <v>0</v>
      </c>
      <c r="J29" s="90">
        <f t="shared" si="1"/>
        <v>0</v>
      </c>
      <c r="K29" s="109">
        <f t="shared" si="2"/>
        <v>0</v>
      </c>
      <c r="L29" s="85">
        <f t="shared" si="3"/>
        <v>0</v>
      </c>
      <c r="M29" s="59"/>
      <c r="N29" s="51"/>
      <c r="O29" s="74">
        <f t="shared" si="4"/>
        <v>0</v>
      </c>
      <c r="P29" s="87">
        <f t="shared" si="5"/>
        <v>0</v>
      </c>
      <c r="Q29" s="88">
        <f t="shared" si="6"/>
        <v>0</v>
      </c>
      <c r="R29" s="88">
        <f t="shared" si="7"/>
        <v>0</v>
      </c>
      <c r="S29" s="88">
        <f t="shared" si="8"/>
        <v>0</v>
      </c>
      <c r="T29" s="88">
        <f t="shared" si="9"/>
        <v>0</v>
      </c>
      <c r="U29" s="89">
        <f t="shared" si="10"/>
        <v>0</v>
      </c>
      <c r="V29" s="50"/>
      <c r="W29" s="52"/>
      <c r="X29" s="52"/>
      <c r="Y29" s="52"/>
      <c r="Z29" s="52"/>
      <c r="AA29" s="47"/>
      <c r="AB29" s="50"/>
      <c r="AC29" s="15"/>
      <c r="AD29" s="15"/>
      <c r="AE29" s="15"/>
      <c r="AF29" s="52"/>
      <c r="AG29" s="53"/>
      <c r="AH29" s="6"/>
      <c r="AI29" s="6"/>
    </row>
    <row r="30" spans="1:35" ht="12.75">
      <c r="A30" s="85">
        <v>23</v>
      </c>
      <c r="B30" s="6"/>
      <c r="C30" s="50"/>
      <c r="D30" s="52"/>
      <c r="E30" s="47"/>
      <c r="F30" s="15"/>
      <c r="G30" s="52"/>
      <c r="H30" s="53"/>
      <c r="I30" s="86">
        <f t="shared" si="0"/>
        <v>0</v>
      </c>
      <c r="J30" s="90">
        <f t="shared" si="1"/>
        <v>0</v>
      </c>
      <c r="K30" s="109">
        <f t="shared" si="2"/>
        <v>0</v>
      </c>
      <c r="L30" s="85">
        <f t="shared" si="3"/>
        <v>0</v>
      </c>
      <c r="M30" s="59"/>
      <c r="N30" s="51"/>
      <c r="O30" s="74">
        <f t="shared" si="4"/>
        <v>0</v>
      </c>
      <c r="P30" s="87">
        <f t="shared" si="5"/>
        <v>0</v>
      </c>
      <c r="Q30" s="88">
        <f t="shared" si="6"/>
        <v>0</v>
      </c>
      <c r="R30" s="88">
        <f t="shared" si="7"/>
        <v>0</v>
      </c>
      <c r="S30" s="88">
        <f t="shared" si="8"/>
        <v>0</v>
      </c>
      <c r="T30" s="88">
        <f t="shared" si="9"/>
        <v>0</v>
      </c>
      <c r="U30" s="89">
        <f t="shared" si="10"/>
        <v>0</v>
      </c>
      <c r="V30" s="50"/>
      <c r="W30" s="52"/>
      <c r="X30" s="52"/>
      <c r="Y30" s="52"/>
      <c r="Z30" s="52"/>
      <c r="AA30" s="47"/>
      <c r="AB30" s="15"/>
      <c r="AC30" s="52"/>
      <c r="AD30" s="52"/>
      <c r="AE30" s="52"/>
      <c r="AF30" s="52"/>
      <c r="AG30" s="53"/>
      <c r="AH30" s="6"/>
      <c r="AI30" s="30"/>
    </row>
    <row r="31" spans="1:35" ht="12.75">
      <c r="A31" s="85">
        <v>24</v>
      </c>
      <c r="B31" s="65"/>
      <c r="C31" s="66"/>
      <c r="D31" s="52"/>
      <c r="E31" s="53"/>
      <c r="F31" s="50"/>
      <c r="G31" s="52"/>
      <c r="H31" s="47"/>
      <c r="I31" s="86">
        <f t="shared" si="0"/>
        <v>0</v>
      </c>
      <c r="J31" s="90">
        <f t="shared" si="1"/>
        <v>0</v>
      </c>
      <c r="K31" s="109">
        <f t="shared" si="2"/>
        <v>0</v>
      </c>
      <c r="L31" s="85">
        <f t="shared" si="3"/>
        <v>0</v>
      </c>
      <c r="M31" s="59"/>
      <c r="N31" s="56"/>
      <c r="O31" s="74">
        <f t="shared" si="4"/>
        <v>0</v>
      </c>
      <c r="P31" s="87">
        <f t="shared" si="5"/>
        <v>0</v>
      </c>
      <c r="Q31" s="88">
        <f t="shared" si="6"/>
        <v>0</v>
      </c>
      <c r="R31" s="88">
        <f t="shared" si="7"/>
        <v>0</v>
      </c>
      <c r="S31" s="88">
        <f t="shared" si="8"/>
        <v>0</v>
      </c>
      <c r="T31" s="88">
        <f t="shared" si="9"/>
        <v>0</v>
      </c>
      <c r="U31" s="89">
        <f t="shared" si="10"/>
        <v>0</v>
      </c>
      <c r="V31" s="50"/>
      <c r="W31" s="52"/>
      <c r="X31" s="52"/>
      <c r="Y31" s="52"/>
      <c r="Z31" s="52"/>
      <c r="AA31" s="47"/>
      <c r="AB31" s="15"/>
      <c r="AC31" s="15"/>
      <c r="AD31" s="15"/>
      <c r="AE31" s="15"/>
      <c r="AF31" s="52"/>
      <c r="AG31" s="53"/>
      <c r="AH31" s="67"/>
      <c r="AI31" s="68"/>
    </row>
    <row r="32" spans="1:35" ht="12.75">
      <c r="A32" s="85">
        <v>25</v>
      </c>
      <c r="B32" s="65"/>
      <c r="C32" s="66"/>
      <c r="D32" s="52"/>
      <c r="E32" s="53"/>
      <c r="F32" s="50"/>
      <c r="G32" s="52"/>
      <c r="H32" s="47"/>
      <c r="I32" s="86">
        <f t="shared" si="0"/>
        <v>0</v>
      </c>
      <c r="J32" s="90">
        <f t="shared" si="1"/>
        <v>0</v>
      </c>
      <c r="K32" s="109">
        <f t="shared" si="2"/>
        <v>0</v>
      </c>
      <c r="L32" s="85">
        <f t="shared" si="3"/>
        <v>0</v>
      </c>
      <c r="M32" s="59"/>
      <c r="N32" s="56"/>
      <c r="O32" s="74">
        <f t="shared" si="4"/>
        <v>0</v>
      </c>
      <c r="P32" s="87">
        <f t="shared" si="5"/>
        <v>0</v>
      </c>
      <c r="Q32" s="88">
        <f t="shared" si="6"/>
        <v>0</v>
      </c>
      <c r="R32" s="88">
        <f t="shared" si="7"/>
        <v>0</v>
      </c>
      <c r="S32" s="88">
        <f t="shared" si="8"/>
        <v>0</v>
      </c>
      <c r="T32" s="88">
        <f t="shared" si="9"/>
        <v>0</v>
      </c>
      <c r="U32" s="89">
        <f t="shared" si="10"/>
        <v>0</v>
      </c>
      <c r="V32" s="50"/>
      <c r="W32" s="52"/>
      <c r="X32" s="52"/>
      <c r="Y32" s="52"/>
      <c r="Z32" s="52"/>
      <c r="AA32" s="47"/>
      <c r="AB32" s="15"/>
      <c r="AC32" s="15"/>
      <c r="AD32" s="15"/>
      <c r="AE32" s="15"/>
      <c r="AF32" s="52"/>
      <c r="AG32" s="53"/>
      <c r="AH32" s="46"/>
      <c r="AI32" s="6"/>
    </row>
    <row r="33" spans="1:35" ht="12.75">
      <c r="A33" s="85">
        <v>26</v>
      </c>
      <c r="B33" s="60"/>
      <c r="C33" s="66"/>
      <c r="D33" s="52"/>
      <c r="E33" s="53"/>
      <c r="F33" s="50"/>
      <c r="G33" s="14"/>
      <c r="H33" s="47"/>
      <c r="I33" s="86">
        <f t="shared" si="0"/>
        <v>0</v>
      </c>
      <c r="J33" s="90">
        <f t="shared" si="1"/>
        <v>0</v>
      </c>
      <c r="K33" s="109">
        <f t="shared" si="2"/>
        <v>0</v>
      </c>
      <c r="L33" s="85">
        <f t="shared" si="3"/>
        <v>0</v>
      </c>
      <c r="M33" s="59"/>
      <c r="N33" s="51"/>
      <c r="O33" s="74">
        <f t="shared" si="4"/>
        <v>0</v>
      </c>
      <c r="P33" s="87">
        <f t="shared" si="5"/>
        <v>0</v>
      </c>
      <c r="Q33" s="88">
        <f t="shared" si="6"/>
        <v>0</v>
      </c>
      <c r="R33" s="88">
        <f t="shared" si="7"/>
        <v>0</v>
      </c>
      <c r="S33" s="88">
        <f t="shared" si="8"/>
        <v>0</v>
      </c>
      <c r="T33" s="88">
        <f t="shared" si="9"/>
        <v>0</v>
      </c>
      <c r="U33" s="89">
        <f t="shared" si="10"/>
        <v>0</v>
      </c>
      <c r="V33" s="50"/>
      <c r="W33" s="52"/>
      <c r="X33" s="52"/>
      <c r="Y33" s="52"/>
      <c r="Z33" s="52"/>
      <c r="AA33" s="47"/>
      <c r="AB33" s="15"/>
      <c r="AC33" s="15"/>
      <c r="AD33" s="15"/>
      <c r="AE33" s="15"/>
      <c r="AF33" s="52"/>
      <c r="AG33" s="47"/>
      <c r="AH33" s="46"/>
      <c r="AI33" s="6"/>
    </row>
    <row r="34" spans="1:35" ht="12.75">
      <c r="A34" s="85">
        <v>27</v>
      </c>
      <c r="B34" s="60"/>
      <c r="C34" s="66"/>
      <c r="D34" s="52"/>
      <c r="E34" s="53"/>
      <c r="F34" s="50"/>
      <c r="G34" s="14"/>
      <c r="H34" s="47"/>
      <c r="I34" s="86">
        <f t="shared" si="0"/>
        <v>0</v>
      </c>
      <c r="J34" s="90">
        <f t="shared" si="1"/>
        <v>0</v>
      </c>
      <c r="K34" s="109">
        <f t="shared" si="2"/>
        <v>0</v>
      </c>
      <c r="L34" s="85">
        <f t="shared" si="3"/>
        <v>0</v>
      </c>
      <c r="M34" s="59"/>
      <c r="N34" s="51"/>
      <c r="O34" s="74">
        <f t="shared" si="4"/>
        <v>0</v>
      </c>
      <c r="P34" s="87">
        <f t="shared" si="5"/>
        <v>0</v>
      </c>
      <c r="Q34" s="88">
        <f t="shared" si="6"/>
        <v>0</v>
      </c>
      <c r="R34" s="88">
        <f t="shared" si="7"/>
        <v>0</v>
      </c>
      <c r="S34" s="88">
        <f t="shared" si="8"/>
        <v>0</v>
      </c>
      <c r="T34" s="88">
        <f t="shared" si="9"/>
        <v>0</v>
      </c>
      <c r="U34" s="89">
        <f t="shared" si="10"/>
        <v>0</v>
      </c>
      <c r="V34" s="50"/>
      <c r="W34" s="52"/>
      <c r="X34" s="52"/>
      <c r="Y34" s="52"/>
      <c r="Z34" s="52"/>
      <c r="AA34" s="47"/>
      <c r="AB34" s="15"/>
      <c r="AC34" s="15"/>
      <c r="AD34" s="15"/>
      <c r="AE34" s="15"/>
      <c r="AF34" s="52"/>
      <c r="AG34" s="53"/>
      <c r="AH34" s="60"/>
      <c r="AI34" s="60"/>
    </row>
    <row r="35" spans="1:35" ht="12.75">
      <c r="A35" s="85">
        <v>28</v>
      </c>
      <c r="B35" s="6"/>
      <c r="C35" s="50"/>
      <c r="D35" s="52"/>
      <c r="E35" s="53"/>
      <c r="F35" s="50"/>
      <c r="G35" s="14"/>
      <c r="H35" s="47"/>
      <c r="I35" s="86">
        <f t="shared" si="0"/>
        <v>0</v>
      </c>
      <c r="J35" s="90">
        <f t="shared" si="1"/>
        <v>0</v>
      </c>
      <c r="K35" s="109">
        <f t="shared" si="2"/>
        <v>0</v>
      </c>
      <c r="L35" s="85">
        <f t="shared" si="3"/>
        <v>0</v>
      </c>
      <c r="M35" s="59"/>
      <c r="N35" s="51"/>
      <c r="O35" s="74">
        <f t="shared" si="4"/>
        <v>0</v>
      </c>
      <c r="P35" s="87">
        <f t="shared" si="5"/>
        <v>0</v>
      </c>
      <c r="Q35" s="88">
        <f t="shared" si="6"/>
        <v>0</v>
      </c>
      <c r="R35" s="88">
        <f t="shared" si="7"/>
        <v>0</v>
      </c>
      <c r="S35" s="88">
        <f t="shared" si="8"/>
        <v>0</v>
      </c>
      <c r="T35" s="88">
        <f t="shared" si="9"/>
        <v>0</v>
      </c>
      <c r="U35" s="89">
        <f t="shared" si="10"/>
        <v>0</v>
      </c>
      <c r="V35" s="50"/>
      <c r="W35" s="52"/>
      <c r="X35" s="52"/>
      <c r="Y35" s="52"/>
      <c r="Z35" s="52"/>
      <c r="AA35" s="47"/>
      <c r="AB35" s="50"/>
      <c r="AC35" s="15"/>
      <c r="AD35" s="15"/>
      <c r="AE35" s="15"/>
      <c r="AF35" s="52"/>
      <c r="AG35" s="53"/>
      <c r="AH35" s="69"/>
      <c r="AI35" s="68"/>
    </row>
    <row r="36" spans="1:35" ht="12.75">
      <c r="A36" s="85">
        <v>29</v>
      </c>
      <c r="B36" s="6"/>
      <c r="C36" s="50"/>
      <c r="D36" s="52"/>
      <c r="E36" s="53"/>
      <c r="F36" s="50"/>
      <c r="G36" s="14"/>
      <c r="H36" s="47"/>
      <c r="I36" s="86">
        <f t="shared" si="0"/>
        <v>0</v>
      </c>
      <c r="J36" s="90">
        <f t="shared" si="1"/>
        <v>0</v>
      </c>
      <c r="K36" s="109">
        <f t="shared" si="2"/>
        <v>0</v>
      </c>
      <c r="L36" s="85">
        <f t="shared" si="3"/>
        <v>0</v>
      </c>
      <c r="M36" s="59"/>
      <c r="N36" s="51"/>
      <c r="O36" s="74">
        <f t="shared" si="4"/>
        <v>0</v>
      </c>
      <c r="P36" s="114">
        <f t="shared" si="5"/>
        <v>0</v>
      </c>
      <c r="Q36" s="115">
        <f t="shared" si="6"/>
        <v>0</v>
      </c>
      <c r="R36" s="115">
        <f t="shared" si="7"/>
        <v>0</v>
      </c>
      <c r="S36" s="115">
        <f t="shared" si="8"/>
        <v>0</v>
      </c>
      <c r="T36" s="115">
        <f t="shared" si="9"/>
        <v>0</v>
      </c>
      <c r="U36" s="116">
        <f t="shared" si="10"/>
        <v>0</v>
      </c>
      <c r="V36" s="50"/>
      <c r="W36" s="52"/>
      <c r="X36" s="52"/>
      <c r="Y36" s="52"/>
      <c r="Z36" s="52"/>
      <c r="AA36" s="47"/>
      <c r="AB36" s="50"/>
      <c r="AC36" s="15"/>
      <c r="AD36" s="15"/>
      <c r="AE36" s="15"/>
      <c r="AF36" s="52"/>
      <c r="AG36" s="53"/>
      <c r="AH36" s="57"/>
      <c r="AI36" s="6"/>
    </row>
    <row r="37" spans="1:35" ht="13.5" thickBot="1">
      <c r="A37" s="23">
        <v>30</v>
      </c>
      <c r="B37" s="41"/>
      <c r="C37" s="16"/>
      <c r="D37" s="17"/>
      <c r="E37" s="20"/>
      <c r="F37" s="16"/>
      <c r="G37" s="22"/>
      <c r="H37" s="18"/>
      <c r="I37" s="94">
        <f t="shared" si="0"/>
        <v>0</v>
      </c>
      <c r="J37" s="95">
        <f t="shared" si="1"/>
        <v>0</v>
      </c>
      <c r="K37" s="109">
        <f t="shared" si="2"/>
        <v>0</v>
      </c>
      <c r="L37" s="85">
        <f t="shared" si="3"/>
        <v>0</v>
      </c>
      <c r="M37" s="108"/>
      <c r="N37" s="24"/>
      <c r="O37" s="25">
        <f t="shared" si="4"/>
        <v>0</v>
      </c>
      <c r="P37" s="91">
        <f t="shared" si="5"/>
        <v>0</v>
      </c>
      <c r="Q37" s="92">
        <f t="shared" si="6"/>
        <v>0</v>
      </c>
      <c r="R37" s="92">
        <f t="shared" si="7"/>
        <v>0</v>
      </c>
      <c r="S37" s="92">
        <f t="shared" si="8"/>
        <v>0</v>
      </c>
      <c r="T37" s="92">
        <f t="shared" si="9"/>
        <v>0</v>
      </c>
      <c r="U37" s="93">
        <f t="shared" si="10"/>
        <v>0</v>
      </c>
      <c r="V37" s="16"/>
      <c r="W37" s="17"/>
      <c r="X37" s="17"/>
      <c r="Y37" s="17"/>
      <c r="Z37" s="17"/>
      <c r="AA37" s="18"/>
      <c r="AB37" s="16"/>
      <c r="AC37" s="19"/>
      <c r="AD37" s="19"/>
      <c r="AE37" s="19"/>
      <c r="AF37" s="17"/>
      <c r="AG37" s="20"/>
      <c r="AH37" s="48"/>
      <c r="AI37" s="41"/>
    </row>
    <row r="38" spans="1:35" ht="12.75" customHeight="1" thickBot="1">
      <c r="A38" s="486" t="s">
        <v>6</v>
      </c>
      <c r="B38" s="487"/>
      <c r="C38" s="34">
        <f aca="true" t="shared" si="22" ref="C38:L38">SUM(C8:C37)</f>
        <v>16</v>
      </c>
      <c r="D38" s="35">
        <f t="shared" si="22"/>
        <v>10</v>
      </c>
      <c r="E38" s="33">
        <f t="shared" si="22"/>
        <v>4</v>
      </c>
      <c r="F38" s="34">
        <f t="shared" si="22"/>
        <v>7</v>
      </c>
      <c r="G38" s="35">
        <f t="shared" si="22"/>
        <v>19</v>
      </c>
      <c r="H38" s="33">
        <f t="shared" si="22"/>
        <v>4</v>
      </c>
      <c r="I38" s="110">
        <f t="shared" si="22"/>
        <v>19</v>
      </c>
      <c r="J38" s="111">
        <f t="shared" si="22"/>
        <v>29</v>
      </c>
      <c r="K38" s="112">
        <f t="shared" si="22"/>
        <v>8</v>
      </c>
      <c r="L38" s="7">
        <f t="shared" si="22"/>
        <v>56</v>
      </c>
      <c r="M38" s="97">
        <f>COUNTIF(M8:M37,"EGZ")</f>
        <v>1</v>
      </c>
      <c r="N38" s="96">
        <f>COUNTIF(N8:N37,"EGZ")</f>
        <v>2</v>
      </c>
      <c r="O38" s="7">
        <f aca="true" t="shared" si="23" ref="O38:AG38">SUM(O8:O37)</f>
        <v>745</v>
      </c>
      <c r="P38" s="96">
        <f t="shared" si="23"/>
        <v>175</v>
      </c>
      <c r="Q38" s="97">
        <f t="shared" si="23"/>
        <v>45</v>
      </c>
      <c r="R38" s="97">
        <f t="shared" si="23"/>
        <v>75</v>
      </c>
      <c r="S38" s="97">
        <f t="shared" si="23"/>
        <v>0</v>
      </c>
      <c r="T38" s="97">
        <f t="shared" si="23"/>
        <v>350</v>
      </c>
      <c r="U38" s="98">
        <f t="shared" si="23"/>
        <v>100</v>
      </c>
      <c r="V38" s="98">
        <f t="shared" si="23"/>
        <v>135</v>
      </c>
      <c r="W38" s="98">
        <f t="shared" si="23"/>
        <v>35</v>
      </c>
      <c r="X38" s="98">
        <f t="shared" si="23"/>
        <v>105</v>
      </c>
      <c r="Y38" s="98">
        <f t="shared" si="23"/>
        <v>0</v>
      </c>
      <c r="Z38" s="98">
        <f t="shared" si="23"/>
        <v>120</v>
      </c>
      <c r="AA38" s="98">
        <f t="shared" si="23"/>
        <v>50</v>
      </c>
      <c r="AB38" s="98">
        <f t="shared" si="23"/>
        <v>40</v>
      </c>
      <c r="AC38" s="98">
        <f t="shared" si="23"/>
        <v>10</v>
      </c>
      <c r="AD38" s="98">
        <f t="shared" si="23"/>
        <v>30</v>
      </c>
      <c r="AE38" s="98">
        <f t="shared" si="23"/>
        <v>0</v>
      </c>
      <c r="AF38" s="98">
        <f t="shared" si="23"/>
        <v>230</v>
      </c>
      <c r="AG38" s="98">
        <f t="shared" si="23"/>
        <v>50</v>
      </c>
      <c r="AH38" s="99"/>
      <c r="AI38" s="100"/>
    </row>
    <row r="39" spans="1:35" ht="12.75" customHeight="1" thickBot="1">
      <c r="A39" s="2"/>
      <c r="B39" s="7" t="s">
        <v>37</v>
      </c>
      <c r="C39" s="456">
        <f>SUM(C38:E38)</f>
        <v>30</v>
      </c>
      <c r="D39" s="457"/>
      <c r="E39" s="461"/>
      <c r="F39" s="456">
        <f>SUM(F38:H38)</f>
        <v>30</v>
      </c>
      <c r="G39" s="457"/>
      <c r="H39" s="457"/>
      <c r="I39" s="113"/>
      <c r="J39" s="107"/>
      <c r="K39" s="107"/>
      <c r="L39" s="107"/>
      <c r="M39" s="26"/>
      <c r="N39" s="26"/>
      <c r="O39" s="26"/>
      <c r="P39" s="455">
        <f>SUM(V39:AG39)</f>
        <v>805</v>
      </c>
      <c r="Q39" s="455"/>
      <c r="R39" s="455"/>
      <c r="S39" s="455"/>
      <c r="T39" s="455"/>
      <c r="U39" s="455"/>
      <c r="V39" s="454">
        <f>SUM(V38:AA38)</f>
        <v>445</v>
      </c>
      <c r="W39" s="454"/>
      <c r="X39" s="454"/>
      <c r="Y39" s="454"/>
      <c r="Z39" s="454"/>
      <c r="AA39" s="454"/>
      <c r="AB39" s="454">
        <f>SUM(AB38:AG38)</f>
        <v>360</v>
      </c>
      <c r="AC39" s="454"/>
      <c r="AD39" s="454"/>
      <c r="AE39" s="454"/>
      <c r="AF39" s="454"/>
      <c r="AG39" s="454"/>
      <c r="AH39" s="27"/>
      <c r="AI39" s="28"/>
    </row>
    <row r="40" spans="1:35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6"/>
      <c r="N40" s="26"/>
      <c r="O40" s="26"/>
      <c r="P40" s="31"/>
      <c r="Q40" s="31"/>
      <c r="R40" s="31"/>
      <c r="S40" s="31"/>
      <c r="T40" s="31"/>
      <c r="U40" s="32"/>
      <c r="V40" s="29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7"/>
      <c r="AI40" s="28"/>
    </row>
    <row r="41" spans="1:35" ht="12.75" customHeight="1">
      <c r="A41" s="418" t="s">
        <v>28</v>
      </c>
      <c r="B41" s="419"/>
      <c r="C41" s="420" t="s">
        <v>29</v>
      </c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2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2.75">
      <c r="A42" s="417" t="s">
        <v>8</v>
      </c>
      <c r="B42" s="416"/>
      <c r="C42" s="416" t="s">
        <v>9</v>
      </c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102" t="s">
        <v>31</v>
      </c>
      <c r="R42" s="36"/>
      <c r="S42" s="36"/>
      <c r="T42" s="36"/>
      <c r="U42" s="37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14"/>
      <c r="B43" s="415"/>
      <c r="C43" s="416" t="s">
        <v>10</v>
      </c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38" t="s">
        <v>17</v>
      </c>
      <c r="R43" s="36"/>
      <c r="S43" s="36"/>
      <c r="T43" s="37"/>
      <c r="U43" s="106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3.5" thickBot="1">
      <c r="A44" s="475" t="s">
        <v>41</v>
      </c>
      <c r="B44" s="474"/>
      <c r="C44" s="474" t="s">
        <v>13</v>
      </c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103" t="s">
        <v>18</v>
      </c>
      <c r="R44" s="39"/>
      <c r="S44" s="39"/>
      <c r="T44" s="40"/>
      <c r="U44" s="10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21" ht="12.75">
      <c r="A45" s="430" t="s">
        <v>24</v>
      </c>
      <c r="B45" s="431"/>
      <c r="C45" s="432" t="s">
        <v>22</v>
      </c>
      <c r="D45" s="433"/>
      <c r="E45" s="433"/>
      <c r="F45" s="433"/>
      <c r="G45" s="433"/>
      <c r="H45" s="433"/>
      <c r="I45" s="433"/>
      <c r="J45" s="433"/>
      <c r="K45" s="433"/>
      <c r="L45" s="433"/>
      <c r="M45" s="434"/>
      <c r="N45" s="432" t="s">
        <v>23</v>
      </c>
      <c r="O45" s="435"/>
      <c r="P45" s="422"/>
      <c r="Q45" s="104"/>
      <c r="U45" s="3"/>
    </row>
    <row r="46" spans="1:21" ht="12.75">
      <c r="A46" s="425" t="s">
        <v>19</v>
      </c>
      <c r="B46" s="426"/>
      <c r="C46" s="427">
        <v>15</v>
      </c>
      <c r="D46" s="428"/>
      <c r="E46" s="428"/>
      <c r="F46" s="428"/>
      <c r="G46" s="428"/>
      <c r="H46" s="428"/>
      <c r="I46" s="428"/>
      <c r="J46" s="428"/>
      <c r="K46" s="428"/>
      <c r="L46" s="428"/>
      <c r="M46" s="429"/>
      <c r="N46" s="427">
        <v>15</v>
      </c>
      <c r="O46" s="428"/>
      <c r="P46" s="436"/>
      <c r="Q46" s="4"/>
      <c r="U46" s="5"/>
    </row>
    <row r="47" spans="1:21" ht="12.75">
      <c r="A47" s="425" t="s">
        <v>20</v>
      </c>
      <c r="B47" s="426"/>
      <c r="C47" s="427">
        <v>15</v>
      </c>
      <c r="D47" s="428"/>
      <c r="E47" s="428"/>
      <c r="F47" s="428"/>
      <c r="G47" s="428"/>
      <c r="H47" s="428"/>
      <c r="I47" s="428"/>
      <c r="J47" s="428"/>
      <c r="K47" s="428"/>
      <c r="L47" s="428"/>
      <c r="M47" s="429"/>
      <c r="N47" s="427">
        <v>15</v>
      </c>
      <c r="O47" s="428"/>
      <c r="P47" s="436"/>
      <c r="Q47" s="4"/>
      <c r="U47" s="5"/>
    </row>
    <row r="48" spans="1:21" ht="13.5" thickBot="1">
      <c r="A48" s="423" t="s">
        <v>21</v>
      </c>
      <c r="B48" s="424"/>
      <c r="C48" s="470">
        <v>0</v>
      </c>
      <c r="D48" s="471"/>
      <c r="E48" s="471"/>
      <c r="F48" s="471"/>
      <c r="G48" s="471"/>
      <c r="H48" s="471"/>
      <c r="I48" s="471"/>
      <c r="J48" s="471"/>
      <c r="K48" s="471"/>
      <c r="L48" s="471"/>
      <c r="M48" s="473"/>
      <c r="N48" s="470">
        <v>0</v>
      </c>
      <c r="O48" s="471"/>
      <c r="P48" s="472"/>
      <c r="Q48" s="4"/>
      <c r="U48" s="5"/>
    </row>
  </sheetData>
  <sheetProtection/>
  <mergeCells count="50">
    <mergeCell ref="C39:E39"/>
    <mergeCell ref="C6:E6"/>
    <mergeCell ref="B4:B7"/>
    <mergeCell ref="M4:N5"/>
    <mergeCell ref="O4:O7"/>
    <mergeCell ref="I6:I7"/>
    <mergeCell ref="J6:J7"/>
    <mergeCell ref="M6:N6"/>
    <mergeCell ref="A38:B38"/>
    <mergeCell ref="A4:A7"/>
    <mergeCell ref="C5:H5"/>
    <mergeCell ref="A2:AG2"/>
    <mergeCell ref="A3:AG3"/>
    <mergeCell ref="P4:U6"/>
    <mergeCell ref="F6:H6"/>
    <mergeCell ref="N48:P48"/>
    <mergeCell ref="N47:P47"/>
    <mergeCell ref="C48:M48"/>
    <mergeCell ref="C44:P44"/>
    <mergeCell ref="A44:B44"/>
    <mergeCell ref="A1:B1"/>
    <mergeCell ref="AB39:AG39"/>
    <mergeCell ref="V39:AA39"/>
    <mergeCell ref="V6:AA6"/>
    <mergeCell ref="P39:U39"/>
    <mergeCell ref="F39:H39"/>
    <mergeCell ref="K6:K7"/>
    <mergeCell ref="C4:L4"/>
    <mergeCell ref="I5:L5"/>
    <mergeCell ref="L6:L7"/>
    <mergeCell ref="C45:M45"/>
    <mergeCell ref="N45:P45"/>
    <mergeCell ref="C47:M47"/>
    <mergeCell ref="N46:P46"/>
    <mergeCell ref="AI4:AI7"/>
    <mergeCell ref="AH4:AH7"/>
    <mergeCell ref="AB6:AG6"/>
    <mergeCell ref="V4:AA5"/>
    <mergeCell ref="AB4:AG5"/>
    <mergeCell ref="C42:P42"/>
    <mergeCell ref="A43:B43"/>
    <mergeCell ref="C43:P43"/>
    <mergeCell ref="A42:B42"/>
    <mergeCell ref="A41:B41"/>
    <mergeCell ref="C41:U41"/>
    <mergeCell ref="A48:B48"/>
    <mergeCell ref="A47:B47"/>
    <mergeCell ref="A46:B46"/>
    <mergeCell ref="C46:M46"/>
    <mergeCell ref="A45:B4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48"/>
  <sheetViews>
    <sheetView zoomScale="90" zoomScaleNormal="90" zoomScalePageLayoutView="90" workbookViewId="0" topLeftCell="A1">
      <selection activeCell="W23" sqref="W23"/>
    </sheetView>
  </sheetViews>
  <sheetFormatPr defaultColWidth="8.87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4.875" style="1" customWidth="1"/>
    <col min="14" max="14" width="5.875" style="1" customWidth="1"/>
    <col min="15" max="15" width="5.375" style="1" customWidth="1"/>
    <col min="16" max="16" width="4.00390625" style="1" bestFit="1" customWidth="1"/>
    <col min="17" max="17" width="3.875" style="1" customWidth="1"/>
    <col min="18" max="18" width="5.125" style="1" customWidth="1"/>
    <col min="19" max="20" width="4.00390625" style="1" bestFit="1" customWidth="1"/>
    <col min="21" max="21" width="4.00390625" style="1" customWidth="1"/>
    <col min="22" max="22" width="4.00390625" style="1" bestFit="1" customWidth="1"/>
    <col min="23" max="23" width="5.00390625" style="1" customWidth="1"/>
    <col min="24" max="24" width="4.00390625" style="1" bestFit="1" customWidth="1"/>
    <col min="25" max="25" width="4.00390625" style="1" customWidth="1"/>
    <col min="26" max="27" width="3.25390625" style="1" bestFit="1" customWidth="1"/>
    <col min="28" max="33" width="3.875" style="1" customWidth="1"/>
    <col min="34" max="34" width="28.125" style="1" customWidth="1"/>
    <col min="35" max="35" width="24.125" style="1" customWidth="1"/>
    <col min="36" max="16384" width="8.875" style="1" customWidth="1"/>
  </cols>
  <sheetData>
    <row r="1" spans="1:2" ht="12.75">
      <c r="A1" s="453" t="s">
        <v>42</v>
      </c>
      <c r="B1" s="453"/>
    </row>
    <row r="2" spans="1:35" ht="36.75" customHeight="1" thickBot="1">
      <c r="A2" s="464" t="s">
        <v>36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70"/>
      <c r="AI2" s="70"/>
    </row>
    <row r="3" spans="1:35" ht="43.5" customHeight="1" thickBot="1">
      <c r="A3" s="465" t="s">
        <v>104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71"/>
      <c r="AI3" s="72"/>
    </row>
    <row r="4" spans="1:35" ht="14.25" customHeight="1" thickBot="1">
      <c r="A4" s="488" t="s">
        <v>25</v>
      </c>
      <c r="B4" s="476" t="s">
        <v>26</v>
      </c>
      <c r="C4" s="447" t="s">
        <v>7</v>
      </c>
      <c r="D4" s="448"/>
      <c r="E4" s="448"/>
      <c r="F4" s="448"/>
      <c r="G4" s="448"/>
      <c r="H4" s="448"/>
      <c r="I4" s="448"/>
      <c r="J4" s="448"/>
      <c r="K4" s="448"/>
      <c r="L4" s="460"/>
      <c r="M4" s="479" t="s">
        <v>11</v>
      </c>
      <c r="N4" s="480"/>
      <c r="O4" s="483" t="s">
        <v>33</v>
      </c>
      <c r="P4" s="447" t="s">
        <v>1</v>
      </c>
      <c r="Q4" s="448"/>
      <c r="R4" s="448"/>
      <c r="S4" s="448"/>
      <c r="T4" s="448"/>
      <c r="U4" s="449"/>
      <c r="V4" s="447" t="s">
        <v>0</v>
      </c>
      <c r="W4" s="448"/>
      <c r="X4" s="448"/>
      <c r="Y4" s="448"/>
      <c r="Z4" s="448"/>
      <c r="AA4" s="449"/>
      <c r="AB4" s="447" t="s">
        <v>35</v>
      </c>
      <c r="AC4" s="448"/>
      <c r="AD4" s="448"/>
      <c r="AE4" s="448"/>
      <c r="AF4" s="448"/>
      <c r="AG4" s="449"/>
      <c r="AH4" s="441" t="s">
        <v>34</v>
      </c>
      <c r="AI4" s="437" t="s">
        <v>27</v>
      </c>
    </row>
    <row r="5" spans="1:35" ht="12.75" customHeight="1" thickBot="1">
      <c r="A5" s="489"/>
      <c r="B5" s="477"/>
      <c r="C5" s="456" t="s">
        <v>39</v>
      </c>
      <c r="D5" s="457"/>
      <c r="E5" s="457"/>
      <c r="F5" s="457"/>
      <c r="G5" s="457"/>
      <c r="H5" s="463"/>
      <c r="I5" s="456" t="s">
        <v>38</v>
      </c>
      <c r="J5" s="457"/>
      <c r="K5" s="457"/>
      <c r="L5" s="461"/>
      <c r="M5" s="481"/>
      <c r="N5" s="482"/>
      <c r="O5" s="484"/>
      <c r="P5" s="467"/>
      <c r="Q5" s="468"/>
      <c r="R5" s="468"/>
      <c r="S5" s="468"/>
      <c r="T5" s="468"/>
      <c r="U5" s="469"/>
      <c r="V5" s="450"/>
      <c r="W5" s="451"/>
      <c r="X5" s="451"/>
      <c r="Y5" s="451"/>
      <c r="Z5" s="451"/>
      <c r="AA5" s="452"/>
      <c r="AB5" s="450"/>
      <c r="AC5" s="451"/>
      <c r="AD5" s="451"/>
      <c r="AE5" s="451"/>
      <c r="AF5" s="451"/>
      <c r="AG5" s="452"/>
      <c r="AH5" s="442"/>
      <c r="AI5" s="438"/>
    </row>
    <row r="6" spans="1:35" ht="12.75" customHeight="1" thickBot="1">
      <c r="A6" s="489"/>
      <c r="B6" s="477"/>
      <c r="C6" s="456" t="s">
        <v>4</v>
      </c>
      <c r="D6" s="457"/>
      <c r="E6" s="461"/>
      <c r="F6" s="456" t="s">
        <v>5</v>
      </c>
      <c r="G6" s="457"/>
      <c r="H6" s="463"/>
      <c r="I6" s="458" t="s">
        <v>40</v>
      </c>
      <c r="J6" s="458" t="s">
        <v>15</v>
      </c>
      <c r="K6" s="458" t="s">
        <v>16</v>
      </c>
      <c r="L6" s="458" t="s">
        <v>43</v>
      </c>
      <c r="M6" s="445" t="s">
        <v>14</v>
      </c>
      <c r="N6" s="443"/>
      <c r="O6" s="484"/>
      <c r="P6" s="450"/>
      <c r="Q6" s="451"/>
      <c r="R6" s="451"/>
      <c r="S6" s="451"/>
      <c r="T6" s="451"/>
      <c r="U6" s="452"/>
      <c r="V6" s="445" t="s">
        <v>32</v>
      </c>
      <c r="W6" s="443"/>
      <c r="X6" s="443"/>
      <c r="Y6" s="443"/>
      <c r="Z6" s="443"/>
      <c r="AA6" s="446"/>
      <c r="AB6" s="445" t="s">
        <v>32</v>
      </c>
      <c r="AC6" s="443"/>
      <c r="AD6" s="443"/>
      <c r="AE6" s="443"/>
      <c r="AF6" s="443"/>
      <c r="AG6" s="446"/>
      <c r="AH6" s="443"/>
      <c r="AI6" s="439"/>
    </row>
    <row r="7" spans="1:35" ht="13.5" thickBot="1">
      <c r="A7" s="490"/>
      <c r="B7" s="478"/>
      <c r="C7" s="34" t="s">
        <v>40</v>
      </c>
      <c r="D7" s="33" t="s">
        <v>15</v>
      </c>
      <c r="E7" s="33" t="s">
        <v>16</v>
      </c>
      <c r="F7" s="75" t="s">
        <v>40</v>
      </c>
      <c r="G7" s="35" t="s">
        <v>15</v>
      </c>
      <c r="H7" s="33" t="s">
        <v>16</v>
      </c>
      <c r="I7" s="459"/>
      <c r="J7" s="459"/>
      <c r="K7" s="459"/>
      <c r="L7" s="462"/>
      <c r="M7" s="34" t="s">
        <v>4</v>
      </c>
      <c r="N7" s="76" t="s">
        <v>5</v>
      </c>
      <c r="O7" s="485"/>
      <c r="P7" s="75" t="s">
        <v>2</v>
      </c>
      <c r="Q7" s="77" t="s">
        <v>3</v>
      </c>
      <c r="R7" s="77" t="s">
        <v>12</v>
      </c>
      <c r="S7" s="77" t="s">
        <v>30</v>
      </c>
      <c r="T7" s="77" t="s">
        <v>15</v>
      </c>
      <c r="U7" s="78" t="s">
        <v>16</v>
      </c>
      <c r="V7" s="34" t="s">
        <v>2</v>
      </c>
      <c r="W7" s="35" t="s">
        <v>3</v>
      </c>
      <c r="X7" s="35" t="s">
        <v>12</v>
      </c>
      <c r="Y7" s="35" t="s">
        <v>30</v>
      </c>
      <c r="Z7" s="35" t="s">
        <v>15</v>
      </c>
      <c r="AA7" s="33" t="s">
        <v>16</v>
      </c>
      <c r="AB7" s="34" t="s">
        <v>2</v>
      </c>
      <c r="AC7" s="35" t="s">
        <v>3</v>
      </c>
      <c r="AD7" s="35" t="s">
        <v>12</v>
      </c>
      <c r="AE7" s="35" t="s">
        <v>30</v>
      </c>
      <c r="AF7" s="35" t="s">
        <v>15</v>
      </c>
      <c r="AG7" s="33" t="s">
        <v>16</v>
      </c>
      <c r="AH7" s="444"/>
      <c r="AI7" s="440"/>
    </row>
    <row r="8" spans="1:35" ht="24">
      <c r="A8" s="9">
        <v>1</v>
      </c>
      <c r="B8" s="8" t="s">
        <v>53</v>
      </c>
      <c r="C8" s="10">
        <v>2</v>
      </c>
      <c r="D8" s="11"/>
      <c r="E8" s="13"/>
      <c r="F8" s="10"/>
      <c r="G8" s="21"/>
      <c r="H8" s="12"/>
      <c r="I8" s="79">
        <f aca="true" t="shared" si="0" ref="I8:K14">C8+F8</f>
        <v>2</v>
      </c>
      <c r="J8" s="84">
        <f t="shared" si="0"/>
        <v>0</v>
      </c>
      <c r="K8" s="80">
        <f t="shared" si="0"/>
        <v>0</v>
      </c>
      <c r="L8" s="9">
        <f aca="true" t="shared" si="1" ref="L8:L14">SUM(I8:K8)</f>
        <v>2</v>
      </c>
      <c r="M8" s="45" t="s">
        <v>45</v>
      </c>
      <c r="N8" s="42"/>
      <c r="O8" s="73">
        <f aca="true" t="shared" si="2" ref="O8:O14">SUM(P8:U8)</f>
        <v>30</v>
      </c>
      <c r="P8" s="81">
        <f aca="true" t="shared" si="3" ref="P8:U14">V8+AB8</f>
        <v>0</v>
      </c>
      <c r="Q8" s="82">
        <f t="shared" si="3"/>
        <v>0</v>
      </c>
      <c r="R8" s="82">
        <f t="shared" si="3"/>
        <v>30</v>
      </c>
      <c r="S8" s="82">
        <f t="shared" si="3"/>
        <v>0</v>
      </c>
      <c r="T8" s="82">
        <f t="shared" si="3"/>
        <v>0</v>
      </c>
      <c r="U8" s="83">
        <f t="shared" si="3"/>
        <v>0</v>
      </c>
      <c r="V8" s="10"/>
      <c r="W8" s="11"/>
      <c r="X8" s="11">
        <v>30</v>
      </c>
      <c r="Y8" s="11"/>
      <c r="Z8" s="11"/>
      <c r="AA8" s="12"/>
      <c r="AB8" s="10"/>
      <c r="AC8" s="13"/>
      <c r="AD8" s="13"/>
      <c r="AE8" s="13"/>
      <c r="AF8" s="11"/>
      <c r="AG8" s="12"/>
      <c r="AH8" s="49" t="s">
        <v>51</v>
      </c>
      <c r="AI8" s="8" t="s">
        <v>96</v>
      </c>
    </row>
    <row r="9" spans="1:35" ht="12.75">
      <c r="A9" s="85">
        <v>2</v>
      </c>
      <c r="B9" s="6" t="s">
        <v>54</v>
      </c>
      <c r="C9" s="50">
        <v>3</v>
      </c>
      <c r="D9" s="52"/>
      <c r="E9" s="53"/>
      <c r="F9" s="50"/>
      <c r="G9" s="14"/>
      <c r="H9" s="47"/>
      <c r="I9" s="86">
        <f t="shared" si="0"/>
        <v>3</v>
      </c>
      <c r="J9" s="90">
        <f t="shared" si="0"/>
        <v>0</v>
      </c>
      <c r="K9" s="109">
        <f t="shared" si="0"/>
        <v>0</v>
      </c>
      <c r="L9" s="85">
        <f t="shared" si="1"/>
        <v>3</v>
      </c>
      <c r="M9" s="59" t="s">
        <v>45</v>
      </c>
      <c r="N9" s="51"/>
      <c r="O9" s="74">
        <f t="shared" si="2"/>
        <v>40</v>
      </c>
      <c r="P9" s="87">
        <f t="shared" si="3"/>
        <v>15</v>
      </c>
      <c r="Q9" s="88">
        <f t="shared" si="3"/>
        <v>20</v>
      </c>
      <c r="R9" s="88">
        <f t="shared" si="3"/>
        <v>5</v>
      </c>
      <c r="S9" s="88">
        <f t="shared" si="3"/>
        <v>0</v>
      </c>
      <c r="T9" s="88">
        <f t="shared" si="3"/>
        <v>0</v>
      </c>
      <c r="U9" s="89">
        <f t="shared" si="3"/>
        <v>0</v>
      </c>
      <c r="V9" s="50">
        <v>15</v>
      </c>
      <c r="W9" s="52">
        <v>20</v>
      </c>
      <c r="X9" s="52">
        <v>5</v>
      </c>
      <c r="Y9" s="52"/>
      <c r="Z9" s="52"/>
      <c r="AA9" s="47"/>
      <c r="AB9" s="50"/>
      <c r="AC9" s="52"/>
      <c r="AD9" s="53"/>
      <c r="AE9" s="53"/>
      <c r="AF9" s="52"/>
      <c r="AG9" s="47"/>
      <c r="AH9" s="54" t="s">
        <v>55</v>
      </c>
      <c r="AI9" s="6" t="s">
        <v>95</v>
      </c>
    </row>
    <row r="10" spans="1:35" ht="12.75">
      <c r="A10" s="85">
        <v>3</v>
      </c>
      <c r="B10" s="6" t="s">
        <v>56</v>
      </c>
      <c r="C10" s="50">
        <v>1</v>
      </c>
      <c r="D10" s="52"/>
      <c r="E10" s="53"/>
      <c r="F10" s="50"/>
      <c r="G10" s="14"/>
      <c r="H10" s="47"/>
      <c r="I10" s="86">
        <f t="shared" si="0"/>
        <v>1</v>
      </c>
      <c r="J10" s="90">
        <f t="shared" si="0"/>
        <v>0</v>
      </c>
      <c r="K10" s="109">
        <f t="shared" si="0"/>
        <v>0</v>
      </c>
      <c r="L10" s="85">
        <f t="shared" si="1"/>
        <v>1</v>
      </c>
      <c r="M10" s="61" t="s">
        <v>45</v>
      </c>
      <c r="N10" s="55"/>
      <c r="O10" s="74">
        <f t="shared" si="2"/>
        <v>20</v>
      </c>
      <c r="P10" s="87">
        <f t="shared" si="3"/>
        <v>0</v>
      </c>
      <c r="Q10" s="88">
        <f t="shared" si="3"/>
        <v>10</v>
      </c>
      <c r="R10" s="88">
        <f t="shared" si="3"/>
        <v>10</v>
      </c>
      <c r="S10" s="88">
        <f t="shared" si="3"/>
        <v>0</v>
      </c>
      <c r="T10" s="88">
        <f t="shared" si="3"/>
        <v>0</v>
      </c>
      <c r="U10" s="89">
        <f t="shared" si="3"/>
        <v>0</v>
      </c>
      <c r="V10" s="50"/>
      <c r="W10" s="52">
        <v>10</v>
      </c>
      <c r="X10" s="52">
        <v>10</v>
      </c>
      <c r="Y10" s="52"/>
      <c r="Z10" s="52"/>
      <c r="AA10" s="47"/>
      <c r="AB10" s="50"/>
      <c r="AC10" s="53"/>
      <c r="AD10" s="53"/>
      <c r="AE10" s="53"/>
      <c r="AF10" s="52"/>
      <c r="AG10" s="53"/>
      <c r="AH10" s="46" t="s">
        <v>55</v>
      </c>
      <c r="AI10" s="6" t="s">
        <v>95</v>
      </c>
    </row>
    <row r="11" spans="1:35" ht="36">
      <c r="A11" s="85">
        <v>4</v>
      </c>
      <c r="B11" s="6" t="s">
        <v>57</v>
      </c>
      <c r="C11" s="50">
        <v>3</v>
      </c>
      <c r="D11" s="52">
        <v>3</v>
      </c>
      <c r="E11" s="53"/>
      <c r="F11" s="50"/>
      <c r="G11" s="14"/>
      <c r="H11" s="47"/>
      <c r="I11" s="86">
        <f t="shared" si="0"/>
        <v>3</v>
      </c>
      <c r="J11" s="90">
        <f t="shared" si="0"/>
        <v>3</v>
      </c>
      <c r="K11" s="109">
        <f t="shared" si="0"/>
        <v>0</v>
      </c>
      <c r="L11" s="85">
        <f t="shared" si="1"/>
        <v>6</v>
      </c>
      <c r="M11" s="61" t="s">
        <v>46</v>
      </c>
      <c r="N11" s="51"/>
      <c r="O11" s="74">
        <f t="shared" si="2"/>
        <v>120</v>
      </c>
      <c r="P11" s="87">
        <f t="shared" si="3"/>
        <v>30</v>
      </c>
      <c r="Q11" s="88">
        <f t="shared" si="3"/>
        <v>0</v>
      </c>
      <c r="R11" s="88">
        <f t="shared" si="3"/>
        <v>30</v>
      </c>
      <c r="S11" s="88">
        <f t="shared" si="3"/>
        <v>0</v>
      </c>
      <c r="T11" s="88">
        <f t="shared" si="3"/>
        <v>60</v>
      </c>
      <c r="U11" s="89">
        <f t="shared" si="3"/>
        <v>0</v>
      </c>
      <c r="V11" s="50">
        <v>30</v>
      </c>
      <c r="W11" s="52"/>
      <c r="X11" s="52">
        <v>30</v>
      </c>
      <c r="Y11" s="52"/>
      <c r="Z11" s="52">
        <v>60</v>
      </c>
      <c r="AA11" s="47"/>
      <c r="AB11" s="50"/>
      <c r="AC11" s="52"/>
      <c r="AD11" s="53"/>
      <c r="AE11" s="53"/>
      <c r="AF11" s="52"/>
      <c r="AG11" s="53"/>
      <c r="AH11" s="46" t="s">
        <v>59</v>
      </c>
      <c r="AI11" s="6" t="s">
        <v>94</v>
      </c>
    </row>
    <row r="12" spans="1:35" ht="24">
      <c r="A12" s="85">
        <v>5</v>
      </c>
      <c r="B12" s="6" t="s">
        <v>58</v>
      </c>
      <c r="C12" s="50">
        <v>1</v>
      </c>
      <c r="D12" s="52"/>
      <c r="E12" s="53"/>
      <c r="F12" s="50"/>
      <c r="G12" s="14"/>
      <c r="H12" s="47"/>
      <c r="I12" s="86">
        <f t="shared" si="0"/>
        <v>1</v>
      </c>
      <c r="J12" s="90">
        <f t="shared" si="0"/>
        <v>0</v>
      </c>
      <c r="K12" s="109">
        <f t="shared" si="0"/>
        <v>0</v>
      </c>
      <c r="L12" s="85">
        <f t="shared" si="1"/>
        <v>1</v>
      </c>
      <c r="M12" s="61" t="s">
        <v>45</v>
      </c>
      <c r="N12" s="51"/>
      <c r="O12" s="74">
        <f t="shared" si="2"/>
        <v>20</v>
      </c>
      <c r="P12" s="87">
        <f t="shared" si="3"/>
        <v>20</v>
      </c>
      <c r="Q12" s="88">
        <f t="shared" si="3"/>
        <v>0</v>
      </c>
      <c r="R12" s="88">
        <f t="shared" si="3"/>
        <v>0</v>
      </c>
      <c r="S12" s="88">
        <f t="shared" si="3"/>
        <v>0</v>
      </c>
      <c r="T12" s="88">
        <f t="shared" si="3"/>
        <v>0</v>
      </c>
      <c r="U12" s="89">
        <f t="shared" si="3"/>
        <v>0</v>
      </c>
      <c r="V12" s="50">
        <v>20</v>
      </c>
      <c r="W12" s="52"/>
      <c r="X12" s="52"/>
      <c r="Y12" s="52"/>
      <c r="Z12" s="52"/>
      <c r="AA12" s="47"/>
      <c r="AB12" s="50"/>
      <c r="AC12" s="52"/>
      <c r="AD12" s="53"/>
      <c r="AE12" s="53"/>
      <c r="AF12" s="52"/>
      <c r="AG12" s="53"/>
      <c r="AH12" s="6" t="s">
        <v>60</v>
      </c>
      <c r="AI12" s="30" t="s">
        <v>93</v>
      </c>
    </row>
    <row r="13" spans="1:35" ht="24">
      <c r="A13" s="85">
        <v>6</v>
      </c>
      <c r="B13" s="6" t="s">
        <v>61</v>
      </c>
      <c r="C13" s="50">
        <v>4</v>
      </c>
      <c r="D13" s="52"/>
      <c r="E13" s="53"/>
      <c r="F13" s="50"/>
      <c r="G13" s="14"/>
      <c r="H13" s="47"/>
      <c r="I13" s="86">
        <f t="shared" si="0"/>
        <v>4</v>
      </c>
      <c r="J13" s="90">
        <f t="shared" si="0"/>
        <v>0</v>
      </c>
      <c r="K13" s="109">
        <f t="shared" si="0"/>
        <v>0</v>
      </c>
      <c r="L13" s="85">
        <f t="shared" si="1"/>
        <v>4</v>
      </c>
      <c r="M13" s="61" t="s">
        <v>45</v>
      </c>
      <c r="N13" s="51"/>
      <c r="O13" s="74">
        <f t="shared" si="2"/>
        <v>70</v>
      </c>
      <c r="P13" s="87">
        <f t="shared" si="3"/>
        <v>70</v>
      </c>
      <c r="Q13" s="88">
        <f t="shared" si="3"/>
        <v>0</v>
      </c>
      <c r="R13" s="88">
        <f t="shared" si="3"/>
        <v>0</v>
      </c>
      <c r="S13" s="88">
        <f t="shared" si="3"/>
        <v>0</v>
      </c>
      <c r="T13" s="88">
        <f t="shared" si="3"/>
        <v>0</v>
      </c>
      <c r="U13" s="89">
        <f t="shared" si="3"/>
        <v>0</v>
      </c>
      <c r="V13" s="50">
        <v>70</v>
      </c>
      <c r="W13" s="52"/>
      <c r="X13" s="52"/>
      <c r="Y13" s="52"/>
      <c r="Z13" s="52"/>
      <c r="AA13" s="47"/>
      <c r="AB13" s="50"/>
      <c r="AC13" s="52"/>
      <c r="AD13" s="53"/>
      <c r="AE13" s="53"/>
      <c r="AF13" s="52"/>
      <c r="AG13" s="53"/>
      <c r="AH13" s="6" t="s">
        <v>48</v>
      </c>
      <c r="AI13" s="30" t="s">
        <v>92</v>
      </c>
    </row>
    <row r="14" spans="1:35" ht="24">
      <c r="A14" s="85">
        <v>7</v>
      </c>
      <c r="B14" s="6" t="s">
        <v>62</v>
      </c>
      <c r="C14" s="15"/>
      <c r="D14" s="52">
        <v>3</v>
      </c>
      <c r="E14" s="53"/>
      <c r="F14" s="50"/>
      <c r="G14" s="14"/>
      <c r="H14" s="53"/>
      <c r="I14" s="86">
        <f t="shared" si="0"/>
        <v>0</v>
      </c>
      <c r="J14" s="90">
        <f t="shared" si="0"/>
        <v>3</v>
      </c>
      <c r="K14" s="109">
        <f t="shared" si="0"/>
        <v>0</v>
      </c>
      <c r="L14" s="85">
        <f t="shared" si="1"/>
        <v>3</v>
      </c>
      <c r="M14" s="59" t="s">
        <v>45</v>
      </c>
      <c r="N14" s="56"/>
      <c r="O14" s="74">
        <f t="shared" si="2"/>
        <v>60</v>
      </c>
      <c r="P14" s="87">
        <f t="shared" si="3"/>
        <v>0</v>
      </c>
      <c r="Q14" s="88">
        <f t="shared" si="3"/>
        <v>0</v>
      </c>
      <c r="R14" s="88">
        <f t="shared" si="3"/>
        <v>0</v>
      </c>
      <c r="S14" s="88">
        <f t="shared" si="3"/>
        <v>0</v>
      </c>
      <c r="T14" s="88">
        <f t="shared" si="3"/>
        <v>60</v>
      </c>
      <c r="U14" s="89">
        <f t="shared" si="3"/>
        <v>0</v>
      </c>
      <c r="V14" s="50"/>
      <c r="W14" s="52"/>
      <c r="X14" s="52"/>
      <c r="Y14" s="52"/>
      <c r="Z14" s="52">
        <v>60</v>
      </c>
      <c r="AA14" s="47"/>
      <c r="AB14" s="50"/>
      <c r="AC14" s="52"/>
      <c r="AD14" s="53"/>
      <c r="AE14" s="53"/>
      <c r="AF14" s="52"/>
      <c r="AG14" s="53"/>
      <c r="AH14" s="6" t="s">
        <v>63</v>
      </c>
      <c r="AI14" s="57" t="s">
        <v>91</v>
      </c>
    </row>
    <row r="15" spans="1:35" ht="12.75">
      <c r="A15" s="85">
        <v>8</v>
      </c>
      <c r="B15" s="6" t="s">
        <v>102</v>
      </c>
      <c r="C15" s="15">
        <v>2</v>
      </c>
      <c r="D15" s="52"/>
      <c r="E15" s="53"/>
      <c r="F15" s="50">
        <v>2</v>
      </c>
      <c r="G15" s="14"/>
      <c r="H15" s="53"/>
      <c r="I15" s="86"/>
      <c r="J15" s="90"/>
      <c r="K15" s="109"/>
      <c r="L15" s="85"/>
      <c r="M15" s="59" t="s">
        <v>45</v>
      </c>
      <c r="N15" s="56" t="s">
        <v>46</v>
      </c>
      <c r="O15" s="74"/>
      <c r="P15" s="87"/>
      <c r="Q15" s="88"/>
      <c r="R15" s="88"/>
      <c r="S15" s="88"/>
      <c r="T15" s="88"/>
      <c r="U15" s="89"/>
      <c r="V15" s="50"/>
      <c r="W15" s="52"/>
      <c r="X15" s="52">
        <v>30</v>
      </c>
      <c r="Y15" s="52"/>
      <c r="Z15" s="52"/>
      <c r="AA15" s="47"/>
      <c r="AB15" s="50"/>
      <c r="AC15" s="15"/>
      <c r="AD15" s="52">
        <v>30</v>
      </c>
      <c r="AE15" s="52"/>
      <c r="AF15" s="52"/>
      <c r="AG15" s="53"/>
      <c r="AH15" s="6" t="s">
        <v>52</v>
      </c>
      <c r="AI15" s="57" t="s">
        <v>103</v>
      </c>
    </row>
    <row r="16" spans="1:35" ht="12.75">
      <c r="A16" s="85">
        <v>9</v>
      </c>
      <c r="B16" s="6" t="s">
        <v>77</v>
      </c>
      <c r="C16" s="15"/>
      <c r="D16" s="52"/>
      <c r="E16" s="53"/>
      <c r="F16" s="50">
        <v>2</v>
      </c>
      <c r="G16" s="14"/>
      <c r="H16" s="53"/>
      <c r="I16" s="86">
        <f aca="true" t="shared" si="4" ref="I16:I24">C16+F16</f>
        <v>2</v>
      </c>
      <c r="J16" s="90">
        <f aca="true" t="shared" si="5" ref="J16:J24">D16+G16</f>
        <v>0</v>
      </c>
      <c r="K16" s="109">
        <f aca="true" t="shared" si="6" ref="K16:K24">E16+H16</f>
        <v>0</v>
      </c>
      <c r="L16" s="85">
        <f aca="true" t="shared" si="7" ref="L16:L24">SUM(I16:K16)</f>
        <v>2</v>
      </c>
      <c r="M16" s="59"/>
      <c r="N16" s="56" t="s">
        <v>45</v>
      </c>
      <c r="O16" s="74">
        <f aca="true" t="shared" si="8" ref="O16:O24">SUM(P16:U16)</f>
        <v>30</v>
      </c>
      <c r="P16" s="87">
        <f aca="true" t="shared" si="9" ref="P16:P24">V16+AB16</f>
        <v>30</v>
      </c>
      <c r="Q16" s="88">
        <f aca="true" t="shared" si="10" ref="Q16:Q24">W16+AC16</f>
        <v>0</v>
      </c>
      <c r="R16" s="88">
        <f aca="true" t="shared" si="11" ref="R16:R24">X16+AD16</f>
        <v>0</v>
      </c>
      <c r="S16" s="88">
        <f aca="true" t="shared" si="12" ref="S16:S24">Y16+AE16</f>
        <v>0</v>
      </c>
      <c r="T16" s="88">
        <f aca="true" t="shared" si="13" ref="T16:T24">Z16+AF16</f>
        <v>0</v>
      </c>
      <c r="U16" s="89">
        <f aca="true" t="shared" si="14" ref="U16:U24">AA16+AG16</f>
        <v>0</v>
      </c>
      <c r="V16" s="50"/>
      <c r="W16" s="52"/>
      <c r="X16" s="52"/>
      <c r="Y16" s="52"/>
      <c r="Z16" s="52"/>
      <c r="AA16" s="47"/>
      <c r="AB16" s="50">
        <v>30</v>
      </c>
      <c r="AC16" s="15"/>
      <c r="AD16" s="52"/>
      <c r="AE16" s="52"/>
      <c r="AF16" s="52"/>
      <c r="AG16" s="53"/>
      <c r="AH16" s="6" t="s">
        <v>78</v>
      </c>
      <c r="AI16" s="57" t="s">
        <v>97</v>
      </c>
    </row>
    <row r="17" spans="1:35" ht="12.75">
      <c r="A17" s="85">
        <v>10</v>
      </c>
      <c r="B17" s="6" t="s">
        <v>79</v>
      </c>
      <c r="C17" s="15"/>
      <c r="D17" s="52"/>
      <c r="E17" s="53"/>
      <c r="F17" s="50">
        <v>3</v>
      </c>
      <c r="G17" s="14"/>
      <c r="H17" s="53"/>
      <c r="I17" s="86">
        <f t="shared" si="4"/>
        <v>3</v>
      </c>
      <c r="J17" s="90">
        <f t="shared" si="5"/>
        <v>0</v>
      </c>
      <c r="K17" s="109">
        <f t="shared" si="6"/>
        <v>0</v>
      </c>
      <c r="L17" s="85">
        <f t="shared" si="7"/>
        <v>3</v>
      </c>
      <c r="M17" s="59"/>
      <c r="N17" s="56" t="s">
        <v>45</v>
      </c>
      <c r="O17" s="74">
        <f t="shared" si="8"/>
        <v>40</v>
      </c>
      <c r="P17" s="87">
        <f t="shared" si="9"/>
        <v>40</v>
      </c>
      <c r="Q17" s="88">
        <f t="shared" si="10"/>
        <v>0</v>
      </c>
      <c r="R17" s="88">
        <f t="shared" si="11"/>
        <v>0</v>
      </c>
      <c r="S17" s="88">
        <f t="shared" si="12"/>
        <v>0</v>
      </c>
      <c r="T17" s="88">
        <f t="shared" si="13"/>
        <v>0</v>
      </c>
      <c r="U17" s="89">
        <f t="shared" si="14"/>
        <v>0</v>
      </c>
      <c r="V17" s="50"/>
      <c r="W17" s="52"/>
      <c r="X17" s="52"/>
      <c r="Y17" s="52"/>
      <c r="Z17" s="52"/>
      <c r="AA17" s="47"/>
      <c r="AB17" s="50">
        <v>40</v>
      </c>
      <c r="AC17" s="15"/>
      <c r="AD17" s="52"/>
      <c r="AE17" s="52"/>
      <c r="AF17" s="52"/>
      <c r="AG17" s="53"/>
      <c r="AH17" s="6" t="s">
        <v>80</v>
      </c>
      <c r="AI17" s="57" t="s">
        <v>99</v>
      </c>
    </row>
    <row r="18" spans="1:35" ht="12.75">
      <c r="A18" s="85">
        <v>11</v>
      </c>
      <c r="B18" s="6" t="s">
        <v>81</v>
      </c>
      <c r="C18" s="15"/>
      <c r="D18" s="52"/>
      <c r="E18" s="53"/>
      <c r="F18" s="50"/>
      <c r="G18" s="14">
        <v>4</v>
      </c>
      <c r="H18" s="53"/>
      <c r="I18" s="86">
        <f t="shared" si="4"/>
        <v>0</v>
      </c>
      <c r="J18" s="90">
        <f t="shared" si="5"/>
        <v>4</v>
      </c>
      <c r="K18" s="109">
        <f t="shared" si="6"/>
        <v>0</v>
      </c>
      <c r="L18" s="85">
        <f t="shared" si="7"/>
        <v>4</v>
      </c>
      <c r="M18" s="59"/>
      <c r="N18" s="56" t="s">
        <v>45</v>
      </c>
      <c r="O18" s="74">
        <f t="shared" si="8"/>
        <v>60</v>
      </c>
      <c r="P18" s="87">
        <f t="shared" si="9"/>
        <v>0</v>
      </c>
      <c r="Q18" s="88">
        <f t="shared" si="10"/>
        <v>0</v>
      </c>
      <c r="R18" s="88">
        <f t="shared" si="11"/>
        <v>0</v>
      </c>
      <c r="S18" s="88">
        <f t="shared" si="12"/>
        <v>0</v>
      </c>
      <c r="T18" s="88">
        <f t="shared" si="13"/>
        <v>60</v>
      </c>
      <c r="U18" s="89">
        <f t="shared" si="14"/>
        <v>0</v>
      </c>
      <c r="V18" s="50"/>
      <c r="W18" s="52"/>
      <c r="X18" s="52"/>
      <c r="Y18" s="52"/>
      <c r="Z18" s="52"/>
      <c r="AA18" s="47"/>
      <c r="AB18" s="50"/>
      <c r="AC18" s="15"/>
      <c r="AD18" s="52"/>
      <c r="AE18" s="52"/>
      <c r="AF18" s="52">
        <v>60</v>
      </c>
      <c r="AG18" s="53"/>
      <c r="AH18" s="6" t="s">
        <v>80</v>
      </c>
      <c r="AI18" s="57" t="s">
        <v>99</v>
      </c>
    </row>
    <row r="19" spans="1:35" ht="12.75">
      <c r="A19" s="85">
        <v>12</v>
      </c>
      <c r="B19" s="6" t="s">
        <v>82</v>
      </c>
      <c r="C19" s="15"/>
      <c r="D19" s="52"/>
      <c r="E19" s="53"/>
      <c r="F19" s="50"/>
      <c r="G19" s="14">
        <v>4</v>
      </c>
      <c r="H19" s="53"/>
      <c r="I19" s="86">
        <f t="shared" si="4"/>
        <v>0</v>
      </c>
      <c r="J19" s="90">
        <f t="shared" si="5"/>
        <v>4</v>
      </c>
      <c r="K19" s="109">
        <f t="shared" si="6"/>
        <v>0</v>
      </c>
      <c r="L19" s="85">
        <f t="shared" si="7"/>
        <v>4</v>
      </c>
      <c r="M19" s="59"/>
      <c r="N19" s="56" t="s">
        <v>45</v>
      </c>
      <c r="O19" s="74">
        <f t="shared" si="8"/>
        <v>60</v>
      </c>
      <c r="P19" s="87">
        <f t="shared" si="9"/>
        <v>0</v>
      </c>
      <c r="Q19" s="88">
        <f t="shared" si="10"/>
        <v>0</v>
      </c>
      <c r="R19" s="88">
        <f t="shared" si="11"/>
        <v>0</v>
      </c>
      <c r="S19" s="88">
        <f t="shared" si="12"/>
        <v>0</v>
      </c>
      <c r="T19" s="88">
        <f t="shared" si="13"/>
        <v>60</v>
      </c>
      <c r="U19" s="89">
        <f t="shared" si="14"/>
        <v>0</v>
      </c>
      <c r="V19" s="50"/>
      <c r="W19" s="52"/>
      <c r="X19" s="52"/>
      <c r="Y19" s="52"/>
      <c r="Z19" s="52"/>
      <c r="AA19" s="47"/>
      <c r="AB19" s="50"/>
      <c r="AC19" s="15"/>
      <c r="AD19" s="52"/>
      <c r="AE19" s="52"/>
      <c r="AF19" s="52">
        <v>60</v>
      </c>
      <c r="AG19" s="53"/>
      <c r="AH19" s="6" t="s">
        <v>83</v>
      </c>
      <c r="AI19" s="57" t="s">
        <v>100</v>
      </c>
    </row>
    <row r="20" spans="1:35" ht="12.75">
      <c r="A20" s="85">
        <v>13</v>
      </c>
      <c r="B20" s="6" t="s">
        <v>84</v>
      </c>
      <c r="C20" s="15"/>
      <c r="D20" s="52"/>
      <c r="E20" s="53"/>
      <c r="F20" s="50">
        <v>1</v>
      </c>
      <c r="G20" s="14">
        <v>2</v>
      </c>
      <c r="H20" s="53"/>
      <c r="I20" s="86">
        <f t="shared" si="4"/>
        <v>1</v>
      </c>
      <c r="J20" s="90">
        <f t="shared" si="5"/>
        <v>2</v>
      </c>
      <c r="K20" s="109">
        <f t="shared" si="6"/>
        <v>0</v>
      </c>
      <c r="L20" s="85">
        <f t="shared" si="7"/>
        <v>3</v>
      </c>
      <c r="M20" s="59"/>
      <c r="N20" s="56" t="s">
        <v>45</v>
      </c>
      <c r="O20" s="74">
        <f t="shared" si="8"/>
        <v>50</v>
      </c>
      <c r="P20" s="87">
        <f t="shared" si="9"/>
        <v>10</v>
      </c>
      <c r="Q20" s="88">
        <f t="shared" si="10"/>
        <v>0</v>
      </c>
      <c r="R20" s="88">
        <f t="shared" si="11"/>
        <v>0</v>
      </c>
      <c r="S20" s="88">
        <f t="shared" si="12"/>
        <v>0</v>
      </c>
      <c r="T20" s="88">
        <f t="shared" si="13"/>
        <v>40</v>
      </c>
      <c r="U20" s="89">
        <f t="shared" si="14"/>
        <v>0</v>
      </c>
      <c r="V20" s="50"/>
      <c r="W20" s="52"/>
      <c r="X20" s="52"/>
      <c r="Y20" s="52"/>
      <c r="Z20" s="52"/>
      <c r="AA20" s="47"/>
      <c r="AB20" s="50">
        <v>10</v>
      </c>
      <c r="AC20" s="15"/>
      <c r="AD20" s="52"/>
      <c r="AE20" s="52"/>
      <c r="AF20" s="52">
        <v>40</v>
      </c>
      <c r="AG20" s="53"/>
      <c r="AH20" s="6" t="s">
        <v>80</v>
      </c>
      <c r="AI20" s="57" t="s">
        <v>99</v>
      </c>
    </row>
    <row r="21" spans="1:35" ht="24">
      <c r="A21" s="85">
        <v>14</v>
      </c>
      <c r="B21" s="6" t="s">
        <v>85</v>
      </c>
      <c r="C21" s="15"/>
      <c r="D21" s="52"/>
      <c r="E21" s="53"/>
      <c r="F21" s="50">
        <v>2</v>
      </c>
      <c r="G21" s="14"/>
      <c r="H21" s="53"/>
      <c r="I21" s="86">
        <f t="shared" si="4"/>
        <v>2</v>
      </c>
      <c r="J21" s="90">
        <f t="shared" si="5"/>
        <v>0</v>
      </c>
      <c r="K21" s="109">
        <f t="shared" si="6"/>
        <v>0</v>
      </c>
      <c r="L21" s="85">
        <f t="shared" si="7"/>
        <v>2</v>
      </c>
      <c r="M21" s="59"/>
      <c r="N21" s="56" t="s">
        <v>45</v>
      </c>
      <c r="O21" s="74">
        <f t="shared" si="8"/>
        <v>30</v>
      </c>
      <c r="P21" s="87">
        <f t="shared" si="9"/>
        <v>20</v>
      </c>
      <c r="Q21" s="88">
        <f t="shared" si="10"/>
        <v>0</v>
      </c>
      <c r="R21" s="88">
        <f t="shared" si="11"/>
        <v>10</v>
      </c>
      <c r="S21" s="88">
        <f t="shared" si="12"/>
        <v>0</v>
      </c>
      <c r="T21" s="88">
        <f t="shared" si="13"/>
        <v>0</v>
      </c>
      <c r="U21" s="89">
        <f t="shared" si="14"/>
        <v>0</v>
      </c>
      <c r="V21" s="50"/>
      <c r="W21" s="52"/>
      <c r="X21" s="52"/>
      <c r="Y21" s="52"/>
      <c r="Z21" s="52"/>
      <c r="AA21" s="47"/>
      <c r="AB21" s="50">
        <v>20</v>
      </c>
      <c r="AC21" s="15"/>
      <c r="AD21" s="15">
        <v>10</v>
      </c>
      <c r="AE21" s="15"/>
      <c r="AF21" s="52"/>
      <c r="AG21" s="53"/>
      <c r="AH21" s="6" t="s">
        <v>47</v>
      </c>
      <c r="AI21" s="6" t="s">
        <v>101</v>
      </c>
    </row>
    <row r="22" spans="1:35" ht="72">
      <c r="A22" s="85">
        <v>15</v>
      </c>
      <c r="B22" s="6" t="s">
        <v>75</v>
      </c>
      <c r="C22" s="15"/>
      <c r="D22" s="52"/>
      <c r="E22" s="53">
        <v>4</v>
      </c>
      <c r="F22" s="50"/>
      <c r="G22" s="14"/>
      <c r="H22" s="53">
        <v>4</v>
      </c>
      <c r="I22" s="86">
        <f t="shared" si="4"/>
        <v>0</v>
      </c>
      <c r="J22" s="90">
        <f t="shared" si="5"/>
        <v>0</v>
      </c>
      <c r="K22" s="109">
        <f t="shared" si="6"/>
        <v>8</v>
      </c>
      <c r="L22" s="85">
        <f t="shared" si="7"/>
        <v>8</v>
      </c>
      <c r="M22" s="59" t="s">
        <v>45</v>
      </c>
      <c r="N22" s="56" t="s">
        <v>45</v>
      </c>
      <c r="O22" s="74">
        <f t="shared" si="8"/>
        <v>100</v>
      </c>
      <c r="P22" s="87">
        <f t="shared" si="9"/>
        <v>0</v>
      </c>
      <c r="Q22" s="88">
        <f t="shared" si="10"/>
        <v>0</v>
      </c>
      <c r="R22" s="88">
        <f t="shared" si="11"/>
        <v>0</v>
      </c>
      <c r="S22" s="88">
        <f t="shared" si="12"/>
        <v>0</v>
      </c>
      <c r="T22" s="88">
        <f t="shared" si="13"/>
        <v>0</v>
      </c>
      <c r="U22" s="89">
        <f t="shared" si="14"/>
        <v>100</v>
      </c>
      <c r="V22" s="50"/>
      <c r="W22" s="52"/>
      <c r="X22" s="52"/>
      <c r="Y22" s="52"/>
      <c r="Z22" s="52"/>
      <c r="AA22" s="47">
        <v>50</v>
      </c>
      <c r="AB22" s="50"/>
      <c r="AC22" s="15"/>
      <c r="AD22" s="15"/>
      <c r="AE22" s="15"/>
      <c r="AF22" s="52"/>
      <c r="AG22" s="53">
        <v>50</v>
      </c>
      <c r="AH22" s="6" t="s">
        <v>74</v>
      </c>
      <c r="AI22" s="58"/>
    </row>
    <row r="23" spans="1:35" ht="12.75">
      <c r="A23" s="85">
        <v>16</v>
      </c>
      <c r="B23" s="57" t="s">
        <v>76</v>
      </c>
      <c r="C23" s="15"/>
      <c r="D23" s="52">
        <v>4</v>
      </c>
      <c r="E23" s="53"/>
      <c r="F23" s="50"/>
      <c r="G23" s="52">
        <v>4</v>
      </c>
      <c r="H23" s="53"/>
      <c r="I23" s="86">
        <f t="shared" si="4"/>
        <v>0</v>
      </c>
      <c r="J23" s="90">
        <f t="shared" si="5"/>
        <v>8</v>
      </c>
      <c r="K23" s="109">
        <f t="shared" si="6"/>
        <v>0</v>
      </c>
      <c r="L23" s="85">
        <f t="shared" si="7"/>
        <v>8</v>
      </c>
      <c r="M23" s="59" t="s">
        <v>45</v>
      </c>
      <c r="N23" s="56" t="s">
        <v>45</v>
      </c>
      <c r="O23" s="74">
        <f t="shared" si="8"/>
        <v>15</v>
      </c>
      <c r="P23" s="87">
        <f t="shared" si="9"/>
        <v>0</v>
      </c>
      <c r="Q23" s="88">
        <f t="shared" si="10"/>
        <v>15</v>
      </c>
      <c r="R23" s="88">
        <f t="shared" si="11"/>
        <v>0</v>
      </c>
      <c r="S23" s="88">
        <f t="shared" si="12"/>
        <v>0</v>
      </c>
      <c r="T23" s="88">
        <f t="shared" si="13"/>
        <v>0</v>
      </c>
      <c r="U23" s="89">
        <f t="shared" si="14"/>
        <v>0</v>
      </c>
      <c r="V23" s="50"/>
      <c r="W23" s="15">
        <v>5</v>
      </c>
      <c r="X23" s="15"/>
      <c r="Y23" s="15"/>
      <c r="Z23" s="52"/>
      <c r="AA23" s="47"/>
      <c r="AB23" s="50"/>
      <c r="AC23" s="15">
        <v>10</v>
      </c>
      <c r="AD23" s="15"/>
      <c r="AE23" s="15"/>
      <c r="AF23" s="52"/>
      <c r="AG23" s="53"/>
      <c r="AH23" s="6" t="s">
        <v>74</v>
      </c>
      <c r="AI23" s="6"/>
    </row>
    <row r="24" spans="1:35" ht="12.75">
      <c r="A24" s="85">
        <v>17</v>
      </c>
      <c r="B24" s="6" t="s">
        <v>86</v>
      </c>
      <c r="C24" s="50"/>
      <c r="D24" s="52"/>
      <c r="E24" s="53"/>
      <c r="F24" s="50">
        <v>2</v>
      </c>
      <c r="G24" s="14"/>
      <c r="H24" s="47"/>
      <c r="I24" s="86">
        <f t="shared" si="4"/>
        <v>2</v>
      </c>
      <c r="J24" s="90">
        <f t="shared" si="5"/>
        <v>0</v>
      </c>
      <c r="K24" s="109">
        <f t="shared" si="6"/>
        <v>0</v>
      </c>
      <c r="L24" s="85">
        <f t="shared" si="7"/>
        <v>2</v>
      </c>
      <c r="M24" s="101"/>
      <c r="N24" s="51" t="s">
        <v>46</v>
      </c>
      <c r="O24" s="74">
        <f t="shared" si="8"/>
        <v>0</v>
      </c>
      <c r="P24" s="87">
        <f t="shared" si="9"/>
        <v>0</v>
      </c>
      <c r="Q24" s="88">
        <f t="shared" si="10"/>
        <v>0</v>
      </c>
      <c r="R24" s="88">
        <f t="shared" si="11"/>
        <v>0</v>
      </c>
      <c r="S24" s="88">
        <f t="shared" si="12"/>
        <v>0</v>
      </c>
      <c r="T24" s="88">
        <f t="shared" si="13"/>
        <v>0</v>
      </c>
      <c r="U24" s="89">
        <f t="shared" si="14"/>
        <v>0</v>
      </c>
      <c r="V24" s="50"/>
      <c r="W24" s="52"/>
      <c r="X24" s="52"/>
      <c r="Y24" s="52"/>
      <c r="Z24" s="52"/>
      <c r="AA24" s="47"/>
      <c r="AB24" s="50"/>
      <c r="AC24" s="15"/>
      <c r="AD24" s="15"/>
      <c r="AE24" s="15"/>
      <c r="AF24" s="52"/>
      <c r="AG24" s="53"/>
      <c r="AH24" s="6"/>
      <c r="AI24" s="58"/>
    </row>
    <row r="25" spans="1:35" ht="12.75">
      <c r="A25" s="85">
        <v>18</v>
      </c>
      <c r="B25" s="6"/>
      <c r="C25" s="15"/>
      <c r="D25" s="52"/>
      <c r="E25" s="53"/>
      <c r="F25" s="50"/>
      <c r="G25" s="52"/>
      <c r="H25" s="47"/>
      <c r="I25" s="86">
        <f aca="true" t="shared" si="15" ref="I25:I37">C25+F25</f>
        <v>0</v>
      </c>
      <c r="J25" s="90">
        <f aca="true" t="shared" si="16" ref="J25:J37">D25+G25</f>
        <v>0</v>
      </c>
      <c r="K25" s="109">
        <f aca="true" t="shared" si="17" ref="K25:K37">E25+H25</f>
        <v>0</v>
      </c>
      <c r="L25" s="85">
        <f aca="true" t="shared" si="18" ref="L25:L37">SUM(I25:K25)</f>
        <v>0</v>
      </c>
      <c r="M25" s="61"/>
      <c r="N25" s="62"/>
      <c r="O25" s="74">
        <f aca="true" t="shared" si="19" ref="O25:O37">SUM(P25:U25)</f>
        <v>0</v>
      </c>
      <c r="P25" s="87">
        <f aca="true" t="shared" si="20" ref="P25:P37">V25+AB25</f>
        <v>0</v>
      </c>
      <c r="Q25" s="88">
        <f aca="true" t="shared" si="21" ref="Q25:Q37">W25+AC25</f>
        <v>0</v>
      </c>
      <c r="R25" s="88">
        <f aca="true" t="shared" si="22" ref="R25:R37">X25+AD25</f>
        <v>0</v>
      </c>
      <c r="S25" s="88">
        <f aca="true" t="shared" si="23" ref="S25:S37">Y25+AE25</f>
        <v>0</v>
      </c>
      <c r="T25" s="88">
        <f aca="true" t="shared" si="24" ref="T25:T37">Z25+AF25</f>
        <v>0</v>
      </c>
      <c r="U25" s="89">
        <f aca="true" t="shared" si="25" ref="U25:U37">AA25+AG25</f>
        <v>0</v>
      </c>
      <c r="V25" s="50"/>
      <c r="W25" s="52"/>
      <c r="X25" s="52"/>
      <c r="Y25" s="52"/>
      <c r="Z25" s="52"/>
      <c r="AA25" s="47"/>
      <c r="AB25" s="50"/>
      <c r="AC25" s="15"/>
      <c r="AD25" s="15"/>
      <c r="AE25" s="15"/>
      <c r="AF25" s="52"/>
      <c r="AG25" s="47"/>
      <c r="AH25" s="6"/>
      <c r="AI25" s="58"/>
    </row>
    <row r="26" spans="1:35" ht="12.75">
      <c r="A26" s="85">
        <v>19</v>
      </c>
      <c r="B26" s="60"/>
      <c r="C26" s="15"/>
      <c r="D26" s="52"/>
      <c r="E26" s="53"/>
      <c r="F26" s="50"/>
      <c r="G26" s="52"/>
      <c r="H26" s="47"/>
      <c r="I26" s="86">
        <f t="shared" si="15"/>
        <v>0</v>
      </c>
      <c r="J26" s="90">
        <f t="shared" si="16"/>
        <v>0</v>
      </c>
      <c r="K26" s="109">
        <f t="shared" si="17"/>
        <v>0</v>
      </c>
      <c r="L26" s="85">
        <f t="shared" si="18"/>
        <v>0</v>
      </c>
      <c r="M26" s="59"/>
      <c r="N26" s="56"/>
      <c r="O26" s="74">
        <f t="shared" si="19"/>
        <v>0</v>
      </c>
      <c r="P26" s="87">
        <f t="shared" si="20"/>
        <v>0</v>
      </c>
      <c r="Q26" s="88">
        <f t="shared" si="21"/>
        <v>0</v>
      </c>
      <c r="R26" s="88">
        <f t="shared" si="22"/>
        <v>0</v>
      </c>
      <c r="S26" s="88">
        <f t="shared" si="23"/>
        <v>0</v>
      </c>
      <c r="T26" s="88">
        <f t="shared" si="24"/>
        <v>0</v>
      </c>
      <c r="U26" s="89">
        <f t="shared" si="25"/>
        <v>0</v>
      </c>
      <c r="V26" s="50"/>
      <c r="W26" s="52"/>
      <c r="X26" s="52"/>
      <c r="Y26" s="52"/>
      <c r="Z26" s="52"/>
      <c r="AA26" s="47"/>
      <c r="AB26" s="50"/>
      <c r="AC26" s="15"/>
      <c r="AD26" s="15"/>
      <c r="AE26" s="15"/>
      <c r="AF26" s="52"/>
      <c r="AG26" s="47"/>
      <c r="AH26" s="6"/>
      <c r="AI26" s="63"/>
    </row>
    <row r="27" spans="1:35" ht="12.75">
      <c r="A27" s="85">
        <v>20</v>
      </c>
      <c r="B27" s="6"/>
      <c r="C27" s="50"/>
      <c r="D27" s="52"/>
      <c r="E27" s="53"/>
      <c r="F27" s="50"/>
      <c r="G27" s="14"/>
      <c r="H27" s="47"/>
      <c r="I27" s="86">
        <f t="shared" si="15"/>
        <v>0</v>
      </c>
      <c r="J27" s="90">
        <f t="shared" si="16"/>
        <v>0</v>
      </c>
      <c r="K27" s="109">
        <f t="shared" si="17"/>
        <v>0</v>
      </c>
      <c r="L27" s="85">
        <f t="shared" si="18"/>
        <v>0</v>
      </c>
      <c r="M27" s="59"/>
      <c r="N27" s="64"/>
      <c r="O27" s="74">
        <f t="shared" si="19"/>
        <v>0</v>
      </c>
      <c r="P27" s="87">
        <f t="shared" si="20"/>
        <v>0</v>
      </c>
      <c r="Q27" s="88">
        <f t="shared" si="21"/>
        <v>0</v>
      </c>
      <c r="R27" s="88">
        <f t="shared" si="22"/>
        <v>0</v>
      </c>
      <c r="S27" s="88">
        <f t="shared" si="23"/>
        <v>0</v>
      </c>
      <c r="T27" s="88">
        <f t="shared" si="24"/>
        <v>0</v>
      </c>
      <c r="U27" s="89">
        <f t="shared" si="25"/>
        <v>0</v>
      </c>
      <c r="V27" s="50"/>
      <c r="W27" s="52"/>
      <c r="X27" s="52"/>
      <c r="Y27" s="52"/>
      <c r="Z27" s="52"/>
      <c r="AA27" s="47"/>
      <c r="AB27" s="50"/>
      <c r="AC27" s="15"/>
      <c r="AD27" s="15"/>
      <c r="AE27" s="15"/>
      <c r="AF27" s="52"/>
      <c r="AG27" s="53"/>
      <c r="AH27" s="6"/>
      <c r="AI27" s="6"/>
    </row>
    <row r="28" spans="1:35" ht="12.75">
      <c r="A28" s="85">
        <v>21</v>
      </c>
      <c r="B28" s="6"/>
      <c r="C28" s="50"/>
      <c r="D28" s="52"/>
      <c r="E28" s="53"/>
      <c r="F28" s="50"/>
      <c r="G28" s="14"/>
      <c r="H28" s="47"/>
      <c r="I28" s="86">
        <f t="shared" si="15"/>
        <v>0</v>
      </c>
      <c r="J28" s="90">
        <f t="shared" si="16"/>
        <v>0</v>
      </c>
      <c r="K28" s="109">
        <f t="shared" si="17"/>
        <v>0</v>
      </c>
      <c r="L28" s="85">
        <f t="shared" si="18"/>
        <v>0</v>
      </c>
      <c r="M28" s="59"/>
      <c r="N28" s="64"/>
      <c r="O28" s="74">
        <f t="shared" si="19"/>
        <v>0</v>
      </c>
      <c r="P28" s="87">
        <f t="shared" si="20"/>
        <v>0</v>
      </c>
      <c r="Q28" s="88">
        <f t="shared" si="21"/>
        <v>0</v>
      </c>
      <c r="R28" s="88">
        <f t="shared" si="22"/>
        <v>0</v>
      </c>
      <c r="S28" s="88">
        <f t="shared" si="23"/>
        <v>0</v>
      </c>
      <c r="T28" s="88">
        <f t="shared" si="24"/>
        <v>0</v>
      </c>
      <c r="U28" s="89">
        <f t="shared" si="25"/>
        <v>0</v>
      </c>
      <c r="V28" s="50"/>
      <c r="W28" s="52"/>
      <c r="X28" s="52"/>
      <c r="Y28" s="52"/>
      <c r="Z28" s="52"/>
      <c r="AA28" s="47"/>
      <c r="AB28" s="50"/>
      <c r="AC28" s="15"/>
      <c r="AD28" s="15"/>
      <c r="AE28" s="15"/>
      <c r="AF28" s="52"/>
      <c r="AG28" s="53"/>
      <c r="AH28" s="6"/>
      <c r="AI28" s="6"/>
    </row>
    <row r="29" spans="1:35" ht="12.75">
      <c r="A29" s="85">
        <v>22</v>
      </c>
      <c r="B29" s="6"/>
      <c r="C29" s="50"/>
      <c r="D29" s="52"/>
      <c r="E29" s="53"/>
      <c r="F29" s="50"/>
      <c r="G29" s="14"/>
      <c r="H29" s="47"/>
      <c r="I29" s="86">
        <f t="shared" si="15"/>
        <v>0</v>
      </c>
      <c r="J29" s="90">
        <f t="shared" si="16"/>
        <v>0</v>
      </c>
      <c r="K29" s="109">
        <f t="shared" si="17"/>
        <v>0</v>
      </c>
      <c r="L29" s="85">
        <f t="shared" si="18"/>
        <v>0</v>
      </c>
      <c r="M29" s="59"/>
      <c r="N29" s="51"/>
      <c r="O29" s="74">
        <f t="shared" si="19"/>
        <v>0</v>
      </c>
      <c r="P29" s="87">
        <f t="shared" si="20"/>
        <v>0</v>
      </c>
      <c r="Q29" s="88">
        <f t="shared" si="21"/>
        <v>0</v>
      </c>
      <c r="R29" s="88">
        <f t="shared" si="22"/>
        <v>0</v>
      </c>
      <c r="S29" s="88">
        <f t="shared" si="23"/>
        <v>0</v>
      </c>
      <c r="T29" s="88">
        <f t="shared" si="24"/>
        <v>0</v>
      </c>
      <c r="U29" s="89">
        <f t="shared" si="25"/>
        <v>0</v>
      </c>
      <c r="V29" s="50"/>
      <c r="W29" s="52"/>
      <c r="X29" s="52"/>
      <c r="Y29" s="52"/>
      <c r="Z29" s="52"/>
      <c r="AA29" s="47"/>
      <c r="AB29" s="50"/>
      <c r="AC29" s="15"/>
      <c r="AD29" s="15"/>
      <c r="AE29" s="15"/>
      <c r="AF29" s="52"/>
      <c r="AG29" s="53"/>
      <c r="AH29" s="6"/>
      <c r="AI29" s="6"/>
    </row>
    <row r="30" spans="1:35" ht="12.75">
      <c r="A30" s="85">
        <v>23</v>
      </c>
      <c r="B30" s="6"/>
      <c r="C30" s="50"/>
      <c r="D30" s="52"/>
      <c r="E30" s="47"/>
      <c r="F30" s="15"/>
      <c r="G30" s="52"/>
      <c r="H30" s="53"/>
      <c r="I30" s="86">
        <f t="shared" si="15"/>
        <v>0</v>
      </c>
      <c r="J30" s="90">
        <f t="shared" si="16"/>
        <v>0</v>
      </c>
      <c r="K30" s="109">
        <f t="shared" si="17"/>
        <v>0</v>
      </c>
      <c r="L30" s="85">
        <f t="shared" si="18"/>
        <v>0</v>
      </c>
      <c r="M30" s="59"/>
      <c r="N30" s="51"/>
      <c r="O30" s="74">
        <f t="shared" si="19"/>
        <v>0</v>
      </c>
      <c r="P30" s="87">
        <f t="shared" si="20"/>
        <v>0</v>
      </c>
      <c r="Q30" s="88">
        <f t="shared" si="21"/>
        <v>0</v>
      </c>
      <c r="R30" s="88">
        <f t="shared" si="22"/>
        <v>0</v>
      </c>
      <c r="S30" s="88">
        <f t="shared" si="23"/>
        <v>0</v>
      </c>
      <c r="T30" s="88">
        <f t="shared" si="24"/>
        <v>0</v>
      </c>
      <c r="U30" s="89">
        <f t="shared" si="25"/>
        <v>0</v>
      </c>
      <c r="V30" s="50"/>
      <c r="W30" s="52"/>
      <c r="X30" s="52"/>
      <c r="Y30" s="52"/>
      <c r="Z30" s="52"/>
      <c r="AA30" s="47"/>
      <c r="AB30" s="15"/>
      <c r="AC30" s="52"/>
      <c r="AD30" s="52"/>
      <c r="AE30" s="52"/>
      <c r="AF30" s="52"/>
      <c r="AG30" s="53"/>
      <c r="AH30" s="6"/>
      <c r="AI30" s="30"/>
    </row>
    <row r="31" spans="1:35" ht="12.75">
      <c r="A31" s="85">
        <v>24</v>
      </c>
      <c r="B31" s="65"/>
      <c r="C31" s="66"/>
      <c r="D31" s="52"/>
      <c r="E31" s="53"/>
      <c r="F31" s="50"/>
      <c r="G31" s="52"/>
      <c r="H31" s="47"/>
      <c r="I31" s="86">
        <f t="shared" si="15"/>
        <v>0</v>
      </c>
      <c r="J31" s="90">
        <f t="shared" si="16"/>
        <v>0</v>
      </c>
      <c r="K31" s="109">
        <f t="shared" si="17"/>
        <v>0</v>
      </c>
      <c r="L31" s="85">
        <f t="shared" si="18"/>
        <v>0</v>
      </c>
      <c r="M31" s="59"/>
      <c r="N31" s="56"/>
      <c r="O31" s="74">
        <f t="shared" si="19"/>
        <v>0</v>
      </c>
      <c r="P31" s="87">
        <f t="shared" si="20"/>
        <v>0</v>
      </c>
      <c r="Q31" s="88">
        <f t="shared" si="21"/>
        <v>0</v>
      </c>
      <c r="R31" s="88">
        <f t="shared" si="22"/>
        <v>0</v>
      </c>
      <c r="S31" s="88">
        <f t="shared" si="23"/>
        <v>0</v>
      </c>
      <c r="T31" s="88">
        <f t="shared" si="24"/>
        <v>0</v>
      </c>
      <c r="U31" s="89">
        <f t="shared" si="25"/>
        <v>0</v>
      </c>
      <c r="V31" s="50"/>
      <c r="W31" s="52"/>
      <c r="X31" s="52"/>
      <c r="Y31" s="52"/>
      <c r="Z31" s="52"/>
      <c r="AA31" s="47"/>
      <c r="AB31" s="15"/>
      <c r="AC31" s="15"/>
      <c r="AD31" s="15"/>
      <c r="AE31" s="15"/>
      <c r="AF31" s="52"/>
      <c r="AG31" s="53"/>
      <c r="AH31" s="67"/>
      <c r="AI31" s="68"/>
    </row>
    <row r="32" spans="1:35" ht="12.75">
      <c r="A32" s="85">
        <v>25</v>
      </c>
      <c r="B32" s="65"/>
      <c r="C32" s="66"/>
      <c r="D32" s="52"/>
      <c r="E32" s="53"/>
      <c r="F32" s="50"/>
      <c r="G32" s="52"/>
      <c r="H32" s="47"/>
      <c r="I32" s="86">
        <f t="shared" si="15"/>
        <v>0</v>
      </c>
      <c r="J32" s="90">
        <f t="shared" si="16"/>
        <v>0</v>
      </c>
      <c r="K32" s="109">
        <f t="shared" si="17"/>
        <v>0</v>
      </c>
      <c r="L32" s="85">
        <f t="shared" si="18"/>
        <v>0</v>
      </c>
      <c r="M32" s="59"/>
      <c r="N32" s="56"/>
      <c r="O32" s="74">
        <f t="shared" si="19"/>
        <v>0</v>
      </c>
      <c r="P32" s="87">
        <f t="shared" si="20"/>
        <v>0</v>
      </c>
      <c r="Q32" s="88">
        <f t="shared" si="21"/>
        <v>0</v>
      </c>
      <c r="R32" s="88">
        <f t="shared" si="22"/>
        <v>0</v>
      </c>
      <c r="S32" s="88">
        <f t="shared" si="23"/>
        <v>0</v>
      </c>
      <c r="T32" s="88">
        <f t="shared" si="24"/>
        <v>0</v>
      </c>
      <c r="U32" s="89">
        <f t="shared" si="25"/>
        <v>0</v>
      </c>
      <c r="V32" s="50"/>
      <c r="W32" s="52"/>
      <c r="X32" s="52"/>
      <c r="Y32" s="52"/>
      <c r="Z32" s="52"/>
      <c r="AA32" s="47"/>
      <c r="AB32" s="15"/>
      <c r="AC32" s="15"/>
      <c r="AD32" s="15"/>
      <c r="AE32" s="15"/>
      <c r="AF32" s="52"/>
      <c r="AG32" s="53"/>
      <c r="AH32" s="46"/>
      <c r="AI32" s="6"/>
    </row>
    <row r="33" spans="1:35" ht="12.75">
      <c r="A33" s="85">
        <v>26</v>
      </c>
      <c r="B33" s="60"/>
      <c r="C33" s="66"/>
      <c r="D33" s="52"/>
      <c r="E33" s="53"/>
      <c r="F33" s="50"/>
      <c r="G33" s="14"/>
      <c r="H33" s="47"/>
      <c r="I33" s="86">
        <f t="shared" si="15"/>
        <v>0</v>
      </c>
      <c r="J33" s="90">
        <f t="shared" si="16"/>
        <v>0</v>
      </c>
      <c r="K33" s="109">
        <f t="shared" si="17"/>
        <v>0</v>
      </c>
      <c r="L33" s="85">
        <f t="shared" si="18"/>
        <v>0</v>
      </c>
      <c r="M33" s="59"/>
      <c r="N33" s="51"/>
      <c r="O33" s="74">
        <f t="shared" si="19"/>
        <v>0</v>
      </c>
      <c r="P33" s="87">
        <f t="shared" si="20"/>
        <v>0</v>
      </c>
      <c r="Q33" s="88">
        <f t="shared" si="21"/>
        <v>0</v>
      </c>
      <c r="R33" s="88">
        <f t="shared" si="22"/>
        <v>0</v>
      </c>
      <c r="S33" s="88">
        <f t="shared" si="23"/>
        <v>0</v>
      </c>
      <c r="T33" s="88">
        <f t="shared" si="24"/>
        <v>0</v>
      </c>
      <c r="U33" s="89">
        <f t="shared" si="25"/>
        <v>0</v>
      </c>
      <c r="V33" s="50"/>
      <c r="W33" s="52"/>
      <c r="X33" s="52"/>
      <c r="Y33" s="52"/>
      <c r="Z33" s="52"/>
      <c r="AA33" s="47"/>
      <c r="AB33" s="15"/>
      <c r="AC33" s="15"/>
      <c r="AD33" s="15"/>
      <c r="AE33" s="15"/>
      <c r="AF33" s="52"/>
      <c r="AG33" s="47"/>
      <c r="AH33" s="46"/>
      <c r="AI33" s="6"/>
    </row>
    <row r="34" spans="1:35" ht="12.75">
      <c r="A34" s="85">
        <v>27</v>
      </c>
      <c r="B34" s="60"/>
      <c r="C34" s="66"/>
      <c r="D34" s="52"/>
      <c r="E34" s="53"/>
      <c r="F34" s="50"/>
      <c r="G34" s="14"/>
      <c r="H34" s="47"/>
      <c r="I34" s="86">
        <f t="shared" si="15"/>
        <v>0</v>
      </c>
      <c r="J34" s="90">
        <f t="shared" si="16"/>
        <v>0</v>
      </c>
      <c r="K34" s="109">
        <f t="shared" si="17"/>
        <v>0</v>
      </c>
      <c r="L34" s="85">
        <f t="shared" si="18"/>
        <v>0</v>
      </c>
      <c r="M34" s="59"/>
      <c r="N34" s="51"/>
      <c r="O34" s="74">
        <f t="shared" si="19"/>
        <v>0</v>
      </c>
      <c r="P34" s="87">
        <f t="shared" si="20"/>
        <v>0</v>
      </c>
      <c r="Q34" s="88">
        <f t="shared" si="21"/>
        <v>0</v>
      </c>
      <c r="R34" s="88">
        <f t="shared" si="22"/>
        <v>0</v>
      </c>
      <c r="S34" s="88">
        <f t="shared" si="23"/>
        <v>0</v>
      </c>
      <c r="T34" s="88">
        <f t="shared" si="24"/>
        <v>0</v>
      </c>
      <c r="U34" s="89">
        <f t="shared" si="25"/>
        <v>0</v>
      </c>
      <c r="V34" s="50"/>
      <c r="W34" s="52"/>
      <c r="X34" s="52"/>
      <c r="Y34" s="52"/>
      <c r="Z34" s="52"/>
      <c r="AA34" s="47"/>
      <c r="AB34" s="15"/>
      <c r="AC34" s="15"/>
      <c r="AD34" s="15"/>
      <c r="AE34" s="15"/>
      <c r="AF34" s="52"/>
      <c r="AG34" s="53"/>
      <c r="AH34" s="60"/>
      <c r="AI34" s="60"/>
    </row>
    <row r="35" spans="1:35" ht="12.75">
      <c r="A35" s="85">
        <v>28</v>
      </c>
      <c r="B35" s="6"/>
      <c r="C35" s="50"/>
      <c r="D35" s="52"/>
      <c r="E35" s="53"/>
      <c r="F35" s="50"/>
      <c r="G35" s="14"/>
      <c r="H35" s="47"/>
      <c r="I35" s="86">
        <f t="shared" si="15"/>
        <v>0</v>
      </c>
      <c r="J35" s="90">
        <f t="shared" si="16"/>
        <v>0</v>
      </c>
      <c r="K35" s="109">
        <f t="shared" si="17"/>
        <v>0</v>
      </c>
      <c r="L35" s="85">
        <f t="shared" si="18"/>
        <v>0</v>
      </c>
      <c r="M35" s="59"/>
      <c r="N35" s="51"/>
      <c r="O35" s="74">
        <f t="shared" si="19"/>
        <v>0</v>
      </c>
      <c r="P35" s="87">
        <f t="shared" si="20"/>
        <v>0</v>
      </c>
      <c r="Q35" s="88">
        <f t="shared" si="21"/>
        <v>0</v>
      </c>
      <c r="R35" s="88">
        <f t="shared" si="22"/>
        <v>0</v>
      </c>
      <c r="S35" s="88">
        <f t="shared" si="23"/>
        <v>0</v>
      </c>
      <c r="T35" s="88">
        <f t="shared" si="24"/>
        <v>0</v>
      </c>
      <c r="U35" s="89">
        <f t="shared" si="25"/>
        <v>0</v>
      </c>
      <c r="V35" s="50"/>
      <c r="W35" s="52"/>
      <c r="X35" s="52"/>
      <c r="Y35" s="52"/>
      <c r="Z35" s="52"/>
      <c r="AA35" s="47"/>
      <c r="AB35" s="50"/>
      <c r="AC35" s="15"/>
      <c r="AD35" s="15"/>
      <c r="AE35" s="15"/>
      <c r="AF35" s="52"/>
      <c r="AG35" s="53"/>
      <c r="AH35" s="69"/>
      <c r="AI35" s="68"/>
    </row>
    <row r="36" spans="1:35" ht="12.75">
      <c r="A36" s="85">
        <v>29</v>
      </c>
      <c r="B36" s="6"/>
      <c r="C36" s="50"/>
      <c r="D36" s="52"/>
      <c r="E36" s="53"/>
      <c r="F36" s="50"/>
      <c r="G36" s="14"/>
      <c r="H36" s="47"/>
      <c r="I36" s="86">
        <f t="shared" si="15"/>
        <v>0</v>
      </c>
      <c r="J36" s="90">
        <f t="shared" si="16"/>
        <v>0</v>
      </c>
      <c r="K36" s="109">
        <f t="shared" si="17"/>
        <v>0</v>
      </c>
      <c r="L36" s="85">
        <f t="shared" si="18"/>
        <v>0</v>
      </c>
      <c r="M36" s="59"/>
      <c r="N36" s="51"/>
      <c r="O36" s="74">
        <f t="shared" si="19"/>
        <v>0</v>
      </c>
      <c r="P36" s="114">
        <f t="shared" si="20"/>
        <v>0</v>
      </c>
      <c r="Q36" s="115">
        <f t="shared" si="21"/>
        <v>0</v>
      </c>
      <c r="R36" s="115">
        <f t="shared" si="22"/>
        <v>0</v>
      </c>
      <c r="S36" s="115">
        <f t="shared" si="23"/>
        <v>0</v>
      </c>
      <c r="T36" s="115">
        <f t="shared" si="24"/>
        <v>0</v>
      </c>
      <c r="U36" s="116">
        <f t="shared" si="25"/>
        <v>0</v>
      </c>
      <c r="V36" s="50"/>
      <c r="W36" s="52"/>
      <c r="X36" s="52"/>
      <c r="Y36" s="52"/>
      <c r="Z36" s="52"/>
      <c r="AA36" s="47"/>
      <c r="AB36" s="50"/>
      <c r="AC36" s="15"/>
      <c r="AD36" s="15"/>
      <c r="AE36" s="15"/>
      <c r="AF36" s="52"/>
      <c r="AG36" s="53"/>
      <c r="AH36" s="57"/>
      <c r="AI36" s="6"/>
    </row>
    <row r="37" spans="1:35" ht="13.5" thickBot="1">
      <c r="A37" s="23">
        <v>30</v>
      </c>
      <c r="B37" s="41"/>
      <c r="C37" s="16"/>
      <c r="D37" s="17"/>
      <c r="E37" s="20"/>
      <c r="F37" s="16"/>
      <c r="G37" s="22"/>
      <c r="H37" s="18"/>
      <c r="I37" s="94">
        <f t="shared" si="15"/>
        <v>0</v>
      </c>
      <c r="J37" s="95">
        <f t="shared" si="16"/>
        <v>0</v>
      </c>
      <c r="K37" s="109">
        <f t="shared" si="17"/>
        <v>0</v>
      </c>
      <c r="L37" s="85">
        <f t="shared" si="18"/>
        <v>0</v>
      </c>
      <c r="M37" s="108"/>
      <c r="N37" s="24"/>
      <c r="O37" s="25">
        <f t="shared" si="19"/>
        <v>0</v>
      </c>
      <c r="P37" s="91">
        <f t="shared" si="20"/>
        <v>0</v>
      </c>
      <c r="Q37" s="92">
        <f t="shared" si="21"/>
        <v>0</v>
      </c>
      <c r="R37" s="92">
        <f t="shared" si="22"/>
        <v>0</v>
      </c>
      <c r="S37" s="92">
        <f t="shared" si="23"/>
        <v>0</v>
      </c>
      <c r="T37" s="92">
        <f t="shared" si="24"/>
        <v>0</v>
      </c>
      <c r="U37" s="93">
        <f t="shared" si="25"/>
        <v>0</v>
      </c>
      <c r="V37" s="16"/>
      <c r="W37" s="17"/>
      <c r="X37" s="17"/>
      <c r="Y37" s="17"/>
      <c r="Z37" s="17"/>
      <c r="AA37" s="18"/>
      <c r="AB37" s="16"/>
      <c r="AC37" s="19"/>
      <c r="AD37" s="19"/>
      <c r="AE37" s="19"/>
      <c r="AF37" s="17"/>
      <c r="AG37" s="20"/>
      <c r="AH37" s="48"/>
      <c r="AI37" s="41"/>
    </row>
    <row r="38" spans="1:35" ht="12.75" customHeight="1" thickBot="1">
      <c r="A38" s="486" t="s">
        <v>6</v>
      </c>
      <c r="B38" s="487"/>
      <c r="C38" s="34">
        <f aca="true" t="shared" si="26" ref="C38:L38">SUM(C8:C37)</f>
        <v>16</v>
      </c>
      <c r="D38" s="35">
        <f t="shared" si="26"/>
        <v>10</v>
      </c>
      <c r="E38" s="33">
        <f t="shared" si="26"/>
        <v>4</v>
      </c>
      <c r="F38" s="34">
        <f t="shared" si="26"/>
        <v>12</v>
      </c>
      <c r="G38" s="35">
        <f t="shared" si="26"/>
        <v>14</v>
      </c>
      <c r="H38" s="33">
        <f t="shared" si="26"/>
        <v>4</v>
      </c>
      <c r="I38" s="110">
        <f t="shared" si="26"/>
        <v>24</v>
      </c>
      <c r="J38" s="111">
        <f t="shared" si="26"/>
        <v>24</v>
      </c>
      <c r="K38" s="112">
        <f t="shared" si="26"/>
        <v>8</v>
      </c>
      <c r="L38" s="7">
        <f t="shared" si="26"/>
        <v>56</v>
      </c>
      <c r="M38" s="97">
        <f>COUNTIF(M8:M37,"EGZ")</f>
        <v>1</v>
      </c>
      <c r="N38" s="96">
        <f>COUNTIF(N8:N37,"EGZ")</f>
        <v>2</v>
      </c>
      <c r="O38" s="7">
        <f aca="true" t="shared" si="27" ref="O38:AG38">SUM(O8:O37)</f>
        <v>745</v>
      </c>
      <c r="P38" s="96">
        <f t="shared" si="27"/>
        <v>235</v>
      </c>
      <c r="Q38" s="97">
        <f t="shared" si="27"/>
        <v>45</v>
      </c>
      <c r="R38" s="97">
        <f t="shared" si="27"/>
        <v>85</v>
      </c>
      <c r="S38" s="97">
        <f t="shared" si="27"/>
        <v>0</v>
      </c>
      <c r="T38" s="97">
        <f t="shared" si="27"/>
        <v>280</v>
      </c>
      <c r="U38" s="98">
        <f t="shared" si="27"/>
        <v>100</v>
      </c>
      <c r="V38" s="98">
        <f t="shared" si="27"/>
        <v>135</v>
      </c>
      <c r="W38" s="98">
        <f t="shared" si="27"/>
        <v>35</v>
      </c>
      <c r="X38" s="98">
        <f t="shared" si="27"/>
        <v>105</v>
      </c>
      <c r="Y38" s="98">
        <f t="shared" si="27"/>
        <v>0</v>
      </c>
      <c r="Z38" s="98">
        <f t="shared" si="27"/>
        <v>120</v>
      </c>
      <c r="AA38" s="98">
        <f t="shared" si="27"/>
        <v>50</v>
      </c>
      <c r="AB38" s="98">
        <f t="shared" si="27"/>
        <v>100</v>
      </c>
      <c r="AC38" s="98">
        <f t="shared" si="27"/>
        <v>10</v>
      </c>
      <c r="AD38" s="98">
        <f t="shared" si="27"/>
        <v>40</v>
      </c>
      <c r="AE38" s="98">
        <f t="shared" si="27"/>
        <v>0</v>
      </c>
      <c r="AF38" s="98">
        <f t="shared" si="27"/>
        <v>160</v>
      </c>
      <c r="AG38" s="98">
        <f t="shared" si="27"/>
        <v>50</v>
      </c>
      <c r="AH38" s="99"/>
      <c r="AI38" s="100"/>
    </row>
    <row r="39" spans="1:35" ht="12.75" customHeight="1" thickBot="1">
      <c r="A39" s="2"/>
      <c r="B39" s="7" t="s">
        <v>37</v>
      </c>
      <c r="C39" s="456">
        <f>SUM(C38:E38)</f>
        <v>30</v>
      </c>
      <c r="D39" s="457"/>
      <c r="E39" s="461"/>
      <c r="F39" s="456">
        <f>SUM(F38:H38)</f>
        <v>30</v>
      </c>
      <c r="G39" s="457"/>
      <c r="H39" s="457"/>
      <c r="I39" s="113"/>
      <c r="J39" s="107"/>
      <c r="K39" s="107"/>
      <c r="L39" s="107"/>
      <c r="M39" s="26"/>
      <c r="N39" s="26"/>
      <c r="O39" s="26"/>
      <c r="P39" s="455">
        <f>SUM(V39:AG39)</f>
        <v>805</v>
      </c>
      <c r="Q39" s="455"/>
      <c r="R39" s="455"/>
      <c r="S39" s="455"/>
      <c r="T39" s="455"/>
      <c r="U39" s="455"/>
      <c r="V39" s="454">
        <f>SUM(V38:AA38)</f>
        <v>445</v>
      </c>
      <c r="W39" s="454"/>
      <c r="X39" s="454"/>
      <c r="Y39" s="454"/>
      <c r="Z39" s="454"/>
      <c r="AA39" s="454"/>
      <c r="AB39" s="454">
        <f>SUM(AB38:AG38)</f>
        <v>360</v>
      </c>
      <c r="AC39" s="454"/>
      <c r="AD39" s="454"/>
      <c r="AE39" s="454"/>
      <c r="AF39" s="454"/>
      <c r="AG39" s="454"/>
      <c r="AH39" s="27"/>
      <c r="AI39" s="28"/>
    </row>
    <row r="40" spans="1:35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6"/>
      <c r="N40" s="26"/>
      <c r="O40" s="26"/>
      <c r="P40" s="31"/>
      <c r="Q40" s="31"/>
      <c r="R40" s="31"/>
      <c r="S40" s="31"/>
      <c r="T40" s="31"/>
      <c r="U40" s="32"/>
      <c r="V40" s="29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7"/>
      <c r="AI40" s="28"/>
    </row>
    <row r="41" spans="1:35" ht="12.75" customHeight="1">
      <c r="A41" s="418" t="s">
        <v>28</v>
      </c>
      <c r="B41" s="419"/>
      <c r="C41" s="420" t="s">
        <v>29</v>
      </c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2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2.75">
      <c r="A42" s="417" t="s">
        <v>8</v>
      </c>
      <c r="B42" s="416"/>
      <c r="C42" s="416" t="s">
        <v>9</v>
      </c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102" t="s">
        <v>31</v>
      </c>
      <c r="R42" s="36"/>
      <c r="S42" s="36"/>
      <c r="T42" s="36"/>
      <c r="U42" s="37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414"/>
      <c r="B43" s="415"/>
      <c r="C43" s="416" t="s">
        <v>10</v>
      </c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38" t="s">
        <v>17</v>
      </c>
      <c r="R43" s="36"/>
      <c r="S43" s="36"/>
      <c r="T43" s="37"/>
      <c r="U43" s="106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3.5" thickBot="1">
      <c r="A44" s="475" t="s">
        <v>41</v>
      </c>
      <c r="B44" s="474"/>
      <c r="C44" s="474" t="s">
        <v>13</v>
      </c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103" t="s">
        <v>18</v>
      </c>
      <c r="R44" s="39"/>
      <c r="S44" s="39"/>
      <c r="T44" s="40"/>
      <c r="U44" s="10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21" ht="12.75">
      <c r="A45" s="430" t="s">
        <v>24</v>
      </c>
      <c r="B45" s="431"/>
      <c r="C45" s="432" t="s">
        <v>22</v>
      </c>
      <c r="D45" s="433"/>
      <c r="E45" s="433"/>
      <c r="F45" s="433"/>
      <c r="G45" s="433"/>
      <c r="H45" s="433"/>
      <c r="I45" s="433"/>
      <c r="J45" s="433"/>
      <c r="K45" s="433"/>
      <c r="L45" s="433"/>
      <c r="M45" s="434"/>
      <c r="N45" s="432" t="s">
        <v>23</v>
      </c>
      <c r="O45" s="435"/>
      <c r="P45" s="422"/>
      <c r="Q45" s="104"/>
      <c r="U45" s="3"/>
    </row>
    <row r="46" spans="1:21" ht="12.75">
      <c r="A46" s="425" t="s">
        <v>19</v>
      </c>
      <c r="B46" s="426"/>
      <c r="C46" s="427">
        <v>15</v>
      </c>
      <c r="D46" s="428"/>
      <c r="E46" s="428"/>
      <c r="F46" s="428"/>
      <c r="G46" s="428"/>
      <c r="H46" s="428"/>
      <c r="I46" s="428"/>
      <c r="J46" s="428"/>
      <c r="K46" s="428"/>
      <c r="L46" s="428"/>
      <c r="M46" s="429"/>
      <c r="N46" s="427">
        <v>15</v>
      </c>
      <c r="O46" s="428"/>
      <c r="P46" s="436"/>
      <c r="Q46" s="4"/>
      <c r="U46" s="5"/>
    </row>
    <row r="47" spans="1:21" ht="12.75">
      <c r="A47" s="425" t="s">
        <v>20</v>
      </c>
      <c r="B47" s="426"/>
      <c r="C47" s="427">
        <v>15</v>
      </c>
      <c r="D47" s="428"/>
      <c r="E47" s="428"/>
      <c r="F47" s="428"/>
      <c r="G47" s="428"/>
      <c r="H47" s="428"/>
      <c r="I47" s="428"/>
      <c r="J47" s="428"/>
      <c r="K47" s="428"/>
      <c r="L47" s="428"/>
      <c r="M47" s="429"/>
      <c r="N47" s="427">
        <v>15</v>
      </c>
      <c r="O47" s="428"/>
      <c r="P47" s="436"/>
      <c r="Q47" s="4"/>
      <c r="U47" s="5"/>
    </row>
    <row r="48" spans="1:21" ht="13.5" thickBot="1">
      <c r="A48" s="423" t="s">
        <v>21</v>
      </c>
      <c r="B48" s="424"/>
      <c r="C48" s="470">
        <v>0</v>
      </c>
      <c r="D48" s="471"/>
      <c r="E48" s="471"/>
      <c r="F48" s="471"/>
      <c r="G48" s="471"/>
      <c r="H48" s="471"/>
      <c r="I48" s="471"/>
      <c r="J48" s="471"/>
      <c r="K48" s="471"/>
      <c r="L48" s="471"/>
      <c r="M48" s="473"/>
      <c r="N48" s="470">
        <v>0</v>
      </c>
      <c r="O48" s="471"/>
      <c r="P48" s="472"/>
      <c r="Q48" s="4"/>
      <c r="U48" s="5"/>
    </row>
  </sheetData>
  <sheetProtection/>
  <mergeCells count="50">
    <mergeCell ref="C39:E39"/>
    <mergeCell ref="C6:E6"/>
    <mergeCell ref="B4:B7"/>
    <mergeCell ref="M4:N5"/>
    <mergeCell ref="O4:O7"/>
    <mergeCell ref="I6:I7"/>
    <mergeCell ref="J6:J7"/>
    <mergeCell ref="M6:N6"/>
    <mergeCell ref="A38:B38"/>
    <mergeCell ref="A4:A7"/>
    <mergeCell ref="C5:H5"/>
    <mergeCell ref="A2:AG2"/>
    <mergeCell ref="A3:AG3"/>
    <mergeCell ref="P4:U6"/>
    <mergeCell ref="F6:H6"/>
    <mergeCell ref="N48:P48"/>
    <mergeCell ref="N47:P47"/>
    <mergeCell ref="C48:M48"/>
    <mergeCell ref="C44:P44"/>
    <mergeCell ref="A44:B44"/>
    <mergeCell ref="A1:B1"/>
    <mergeCell ref="AB39:AG39"/>
    <mergeCell ref="V39:AA39"/>
    <mergeCell ref="V6:AA6"/>
    <mergeCell ref="P39:U39"/>
    <mergeCell ref="F39:H39"/>
    <mergeCell ref="K6:K7"/>
    <mergeCell ref="C4:L4"/>
    <mergeCell ref="I5:L5"/>
    <mergeCell ref="L6:L7"/>
    <mergeCell ref="C45:M45"/>
    <mergeCell ref="N45:P45"/>
    <mergeCell ref="C47:M47"/>
    <mergeCell ref="N46:P46"/>
    <mergeCell ref="AI4:AI7"/>
    <mergeCell ref="AH4:AH7"/>
    <mergeCell ref="AB6:AG6"/>
    <mergeCell ref="V4:AA5"/>
    <mergeCell ref="AB4:AG5"/>
    <mergeCell ref="C42:P42"/>
    <mergeCell ref="A43:B43"/>
    <mergeCell ref="C43:P43"/>
    <mergeCell ref="A42:B42"/>
    <mergeCell ref="A41:B41"/>
    <mergeCell ref="C41:U41"/>
    <mergeCell ref="A48:B48"/>
    <mergeCell ref="A47:B47"/>
    <mergeCell ref="A46:B46"/>
    <mergeCell ref="C46:M46"/>
    <mergeCell ref="A45:B4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4"/>
  <sheetViews>
    <sheetView tabSelected="1" view="pageBreakPreview" zoomScaleSheetLayoutView="100" zoomScalePageLayoutView="0" workbookViewId="0" topLeftCell="A1">
      <selection activeCell="Q3" sqref="Q3"/>
    </sheetView>
  </sheetViews>
  <sheetFormatPr defaultColWidth="9.00390625" defaultRowHeight="12.75"/>
  <cols>
    <col min="1" max="1" width="5.25390625" style="398" customWidth="1"/>
    <col min="2" max="2" width="5.875" style="188" customWidth="1"/>
    <col min="3" max="4" width="6.00390625" style="385" customWidth="1"/>
    <col min="5" max="5" width="39.875" style="196" customWidth="1"/>
    <col min="9" max="22" width="7.375" style="0" customWidth="1"/>
  </cols>
  <sheetData>
    <row r="1" spans="1:24" s="165" customFormat="1" ht="15.75">
      <c r="A1" s="389"/>
      <c r="B1" s="210"/>
      <c r="C1" s="375"/>
      <c r="D1" s="375"/>
      <c r="E1" s="211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s="233" customFormat="1" ht="25.5" customHeight="1">
      <c r="A2" s="376"/>
      <c r="B2" s="235"/>
      <c r="C2" s="376"/>
      <c r="D2" s="376"/>
      <c r="E2" s="248"/>
      <c r="F2" s="235"/>
      <c r="G2" s="235"/>
      <c r="H2" s="583" t="s">
        <v>214</v>
      </c>
      <c r="I2" s="583"/>
      <c r="J2" s="583"/>
      <c r="K2" s="583"/>
      <c r="L2" s="583"/>
      <c r="M2" s="583"/>
      <c r="N2" s="244"/>
      <c r="O2" s="244"/>
      <c r="P2" s="244"/>
      <c r="Q2" s="582" t="s">
        <v>230</v>
      </c>
      <c r="R2" s="582"/>
      <c r="S2" s="582"/>
      <c r="T2" s="582"/>
      <c r="U2" s="582"/>
      <c r="V2" s="582"/>
      <c r="W2" s="582"/>
      <c r="X2" s="582"/>
    </row>
    <row r="3" spans="1:24" s="233" customFormat="1" ht="18">
      <c r="A3" s="376"/>
      <c r="B3" s="235"/>
      <c r="C3" s="376"/>
      <c r="D3" s="376"/>
      <c r="E3" s="248"/>
      <c r="F3" s="235"/>
      <c r="G3" s="235"/>
      <c r="H3" s="235"/>
      <c r="I3" s="235"/>
      <c r="J3" s="244"/>
      <c r="K3" s="244"/>
      <c r="L3" s="244"/>
      <c r="M3" s="244"/>
      <c r="N3" s="244"/>
      <c r="O3" s="239"/>
      <c r="P3" s="239"/>
      <c r="Q3" s="239"/>
      <c r="R3" s="597"/>
      <c r="S3" s="597"/>
      <c r="T3" s="597"/>
      <c r="U3" s="597"/>
      <c r="V3" s="597"/>
      <c r="W3" s="597"/>
      <c r="X3" s="597"/>
    </row>
    <row r="4" spans="1:24" s="233" customFormat="1" ht="18">
      <c r="A4" s="390"/>
      <c r="B4" s="246"/>
      <c r="C4" s="377"/>
      <c r="D4" s="377"/>
      <c r="E4" s="234"/>
      <c r="F4" s="244"/>
      <c r="G4" s="583" t="s">
        <v>165</v>
      </c>
      <c r="H4" s="583"/>
      <c r="I4" s="583"/>
      <c r="J4" s="583"/>
      <c r="K4" s="583"/>
      <c r="L4" s="583"/>
      <c r="M4" s="583"/>
      <c r="N4" s="583"/>
      <c r="O4" s="244"/>
      <c r="P4" s="244"/>
      <c r="Q4" s="244"/>
      <c r="R4" s="244"/>
      <c r="S4" s="244"/>
      <c r="T4" s="244"/>
      <c r="U4" s="244"/>
      <c r="V4" s="244"/>
      <c r="W4" s="244"/>
      <c r="X4" s="244"/>
    </row>
    <row r="5" spans="1:24" s="233" customFormat="1" ht="18">
      <c r="A5" s="378"/>
      <c r="B5" s="249"/>
      <c r="C5" s="378"/>
      <c r="D5" s="378"/>
      <c r="E5" s="23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</row>
    <row r="6" spans="1:24" s="233" customFormat="1" ht="18">
      <c r="A6" s="378"/>
      <c r="B6" s="235"/>
      <c r="C6" s="376"/>
      <c r="D6" s="376"/>
      <c r="F6" s="255" t="s">
        <v>206</v>
      </c>
      <c r="G6" s="255"/>
      <c r="H6" s="255"/>
      <c r="I6" s="255"/>
      <c r="J6" s="255"/>
      <c r="K6" s="255"/>
      <c r="L6" s="255"/>
      <c r="M6" s="256"/>
      <c r="N6" s="256"/>
      <c r="O6" s="257"/>
      <c r="P6" s="258"/>
      <c r="Q6" s="258"/>
      <c r="R6" s="258"/>
      <c r="S6" s="258"/>
      <c r="T6" s="258"/>
      <c r="U6" s="258"/>
      <c r="V6" s="258"/>
      <c r="W6" s="258"/>
      <c r="X6" s="250"/>
    </row>
    <row r="7" spans="1:24" s="165" customFormat="1" ht="15.75">
      <c r="A7" s="391"/>
      <c r="B7" s="207"/>
      <c r="C7" s="379"/>
      <c r="D7" s="379"/>
      <c r="E7" s="208"/>
      <c r="F7" s="259"/>
      <c r="G7" s="259"/>
      <c r="H7" s="259"/>
      <c r="I7" s="259"/>
      <c r="J7" s="259"/>
      <c r="K7" s="260"/>
      <c r="L7" s="260"/>
      <c r="M7" s="260"/>
      <c r="N7" s="260"/>
      <c r="O7" s="260"/>
      <c r="P7" s="259"/>
      <c r="Q7" s="259"/>
      <c r="R7" s="259"/>
      <c r="S7" s="259"/>
      <c r="T7" s="259"/>
      <c r="U7" s="259"/>
      <c r="V7" s="259"/>
      <c r="W7" s="259"/>
      <c r="X7" s="209"/>
    </row>
    <row r="8" spans="1:24" s="165" customFormat="1" ht="15.75">
      <c r="A8" s="392"/>
      <c r="B8" s="213"/>
      <c r="C8" s="380"/>
      <c r="D8" s="380"/>
      <c r="E8" s="164"/>
      <c r="I8" s="207"/>
      <c r="J8" s="212"/>
      <c r="U8" s="163"/>
      <c r="V8" s="163"/>
      <c r="W8" s="163"/>
      <c r="X8" s="163"/>
    </row>
    <row r="9" spans="1:24" s="233" customFormat="1" ht="18" customHeight="1">
      <c r="A9" s="393"/>
      <c r="B9" s="231"/>
      <c r="C9" s="381"/>
      <c r="D9" s="381"/>
      <c r="E9" s="232"/>
      <c r="H9" s="585" t="s">
        <v>166</v>
      </c>
      <c r="I9" s="585"/>
      <c r="J9" s="585"/>
      <c r="K9" s="585"/>
      <c r="L9" s="585"/>
      <c r="M9" s="585"/>
      <c r="N9" s="234"/>
      <c r="O9" s="234"/>
      <c r="P9" s="234"/>
      <c r="Q9" s="234"/>
      <c r="R9" s="234"/>
      <c r="S9" s="234"/>
      <c r="T9" s="234"/>
      <c r="U9" s="234"/>
      <c r="V9" s="230"/>
      <c r="W9" s="230"/>
      <c r="X9" s="230"/>
    </row>
    <row r="10" spans="1:24" s="233" customFormat="1" ht="18">
      <c r="A10" s="393"/>
      <c r="B10" s="231"/>
      <c r="C10" s="381"/>
      <c r="D10" s="381"/>
      <c r="E10" s="232"/>
      <c r="H10" s="585"/>
      <c r="I10" s="585"/>
      <c r="J10" s="585"/>
      <c r="K10" s="585"/>
      <c r="L10" s="585"/>
      <c r="M10" s="585"/>
      <c r="V10" s="230"/>
      <c r="W10" s="230"/>
      <c r="X10" s="230"/>
    </row>
    <row r="11" spans="1:24" s="233" customFormat="1" ht="18">
      <c r="A11" s="393"/>
      <c r="B11" s="231"/>
      <c r="C11" s="381"/>
      <c r="D11" s="381"/>
      <c r="E11" s="232"/>
      <c r="I11" s="235"/>
      <c r="V11" s="230"/>
      <c r="W11" s="230"/>
      <c r="X11" s="230"/>
    </row>
    <row r="12" spans="1:20" s="233" customFormat="1" ht="36" customHeight="1">
      <c r="A12" s="393"/>
      <c r="B12" s="231"/>
      <c r="C12" s="381"/>
      <c r="D12" s="381"/>
      <c r="E12" s="579" t="s">
        <v>167</v>
      </c>
      <c r="F12" s="579"/>
      <c r="G12" s="579"/>
      <c r="H12" s="579"/>
      <c r="I12" s="579"/>
      <c r="J12" s="234"/>
      <c r="K12" s="234"/>
      <c r="L12" s="585" t="s">
        <v>168</v>
      </c>
      <c r="M12" s="585"/>
      <c r="N12" s="585"/>
      <c r="O12" s="585"/>
      <c r="P12" s="234">
        <f>SUM(O60+V60+O105+V105)</f>
        <v>120</v>
      </c>
      <c r="Q12" s="585" t="s">
        <v>7</v>
      </c>
      <c r="R12" s="585"/>
      <c r="S12" s="234"/>
      <c r="T12" s="234"/>
    </row>
    <row r="13" spans="1:13" s="233" customFormat="1" ht="18">
      <c r="A13" s="393"/>
      <c r="B13" s="231"/>
      <c r="C13" s="381"/>
      <c r="D13" s="381"/>
      <c r="E13" s="232"/>
      <c r="I13" s="235"/>
      <c r="M13" s="236"/>
    </row>
    <row r="14" spans="1:24" s="233" customFormat="1" ht="18">
      <c r="A14" s="393"/>
      <c r="B14" s="579" t="s">
        <v>169</v>
      </c>
      <c r="C14" s="579"/>
      <c r="D14" s="579"/>
      <c r="E14" s="579"/>
      <c r="F14" s="579"/>
      <c r="G14" s="579"/>
      <c r="H14" s="236"/>
      <c r="I14" s="236"/>
      <c r="J14" s="230"/>
      <c r="K14" s="237">
        <f>SUM(F60+F105)</f>
        <v>3004</v>
      </c>
      <c r="L14" s="234" t="s">
        <v>189</v>
      </c>
      <c r="M14" s="238">
        <f>SUM(F60+F106)</f>
        <v>3004</v>
      </c>
      <c r="N14" s="234" t="s">
        <v>190</v>
      </c>
      <c r="O14" s="237">
        <f>SUM(F107+F60)</f>
        <v>3004</v>
      </c>
      <c r="P14" s="239" t="s">
        <v>191</v>
      </c>
      <c r="Q14" s="239"/>
      <c r="R14" s="234"/>
      <c r="S14" s="239"/>
      <c r="T14" s="239"/>
      <c r="U14" s="239"/>
      <c r="V14" s="230"/>
      <c r="W14" s="230"/>
      <c r="X14" s="230"/>
    </row>
    <row r="15" spans="1:24" s="233" customFormat="1" ht="18">
      <c r="A15" s="393"/>
      <c r="B15" s="240"/>
      <c r="C15" s="382"/>
      <c r="D15" s="382"/>
      <c r="E15" s="240"/>
      <c r="F15" s="240"/>
      <c r="G15" s="240"/>
      <c r="H15" s="236"/>
      <c r="I15" s="236"/>
      <c r="J15" s="230"/>
      <c r="K15" s="234"/>
      <c r="L15" s="234"/>
      <c r="M15" s="236"/>
      <c r="N15" s="230"/>
      <c r="O15" s="230"/>
      <c r="P15" s="234"/>
      <c r="Q15" s="234"/>
      <c r="R15" s="234"/>
      <c r="S15" s="239"/>
      <c r="T15" s="239"/>
      <c r="U15" s="239"/>
      <c r="V15" s="230"/>
      <c r="W15" s="230"/>
      <c r="X15" s="230"/>
    </row>
    <row r="16" spans="1:24" s="233" customFormat="1" ht="18.75">
      <c r="A16" s="393"/>
      <c r="B16" s="584" t="s">
        <v>171</v>
      </c>
      <c r="C16" s="584"/>
      <c r="D16" s="584"/>
      <c r="E16" s="584"/>
      <c r="F16" s="584"/>
      <c r="G16" s="584"/>
      <c r="H16" s="241"/>
      <c r="I16" s="241"/>
      <c r="J16" s="230"/>
      <c r="K16" s="234"/>
      <c r="L16" s="234"/>
      <c r="M16" s="580"/>
      <c r="N16" s="580"/>
      <c r="O16" s="580"/>
      <c r="P16" s="580"/>
      <c r="Q16" s="580"/>
      <c r="R16" s="580"/>
      <c r="S16" s="580"/>
      <c r="T16" s="234"/>
      <c r="U16" s="234"/>
      <c r="V16" s="234"/>
      <c r="W16" s="234"/>
      <c r="X16" s="234"/>
    </row>
    <row r="17" spans="1:24" s="233" customFormat="1" ht="18">
      <c r="A17" s="393"/>
      <c r="B17" s="579" t="s">
        <v>172</v>
      </c>
      <c r="C17" s="579"/>
      <c r="D17" s="579"/>
      <c r="E17" s="579"/>
      <c r="F17" s="579"/>
      <c r="G17" s="579"/>
      <c r="H17" s="242"/>
      <c r="I17" s="242"/>
      <c r="J17" s="242"/>
      <c r="K17" s="234">
        <f>SUM(I60+P60+I105+P105)</f>
        <v>411</v>
      </c>
      <c r="L17" s="234" t="s">
        <v>170</v>
      </c>
      <c r="M17" s="580" t="s">
        <v>173</v>
      </c>
      <c r="N17" s="580"/>
      <c r="O17" s="580"/>
      <c r="P17" s="580"/>
      <c r="Q17" s="580"/>
      <c r="R17" s="580"/>
      <c r="S17" s="580"/>
      <c r="T17" s="580"/>
      <c r="U17" s="234"/>
      <c r="V17" s="234"/>
      <c r="W17" s="234"/>
      <c r="X17" s="234"/>
    </row>
    <row r="18" spans="1:24" s="233" customFormat="1" ht="18">
      <c r="A18" s="393"/>
      <c r="B18" s="579" t="s">
        <v>174</v>
      </c>
      <c r="C18" s="579"/>
      <c r="D18" s="579"/>
      <c r="E18" s="579"/>
      <c r="F18" s="579"/>
      <c r="G18" s="579"/>
      <c r="H18" s="242"/>
      <c r="I18" s="242"/>
      <c r="J18" s="242"/>
      <c r="K18" s="234">
        <f>SUM(J60+Q60+J105+Q105)</f>
        <v>164</v>
      </c>
      <c r="L18" s="234" t="s">
        <v>170</v>
      </c>
      <c r="M18" s="243"/>
      <c r="N18" s="243"/>
      <c r="O18" s="243"/>
      <c r="P18" s="243"/>
      <c r="Q18" s="243"/>
      <c r="R18" s="243"/>
      <c r="S18" s="243"/>
      <c r="T18" s="243"/>
      <c r="U18" s="234"/>
      <c r="V18" s="234"/>
      <c r="W18" s="234"/>
      <c r="X18" s="234"/>
    </row>
    <row r="19" spans="1:24" s="233" customFormat="1" ht="18">
      <c r="A19" s="393"/>
      <c r="B19" s="581" t="s">
        <v>175</v>
      </c>
      <c r="C19" s="581"/>
      <c r="D19" s="581"/>
      <c r="E19" s="581"/>
      <c r="F19" s="581"/>
      <c r="G19" s="581"/>
      <c r="H19" s="230"/>
      <c r="I19" s="230"/>
      <c r="J19" s="230"/>
      <c r="K19" s="234">
        <f>SUM(K60+R60+K105+R105)</f>
        <v>227</v>
      </c>
      <c r="L19" s="234" t="s">
        <v>170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</row>
    <row r="20" spans="1:24" s="233" customFormat="1" ht="18">
      <c r="A20" s="393"/>
      <c r="B20" s="579" t="s">
        <v>176</v>
      </c>
      <c r="C20" s="579"/>
      <c r="D20" s="579"/>
      <c r="E20" s="579"/>
      <c r="F20" s="579"/>
      <c r="G20" s="579"/>
      <c r="H20" s="236"/>
      <c r="I20" s="236"/>
      <c r="J20" s="236"/>
      <c r="K20" s="234">
        <f>SUM(L60+S60+L105+S105)</f>
        <v>197</v>
      </c>
      <c r="L20" s="234" t="s">
        <v>170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</row>
    <row r="21" spans="1:24" s="233" customFormat="1" ht="18">
      <c r="A21" s="393"/>
      <c r="B21" s="579" t="s">
        <v>177</v>
      </c>
      <c r="C21" s="579"/>
      <c r="D21" s="579"/>
      <c r="E21" s="579"/>
      <c r="F21" s="579"/>
      <c r="G21" s="579"/>
      <c r="H21" s="236"/>
      <c r="I21" s="236"/>
      <c r="J21" s="236"/>
      <c r="K21" s="237">
        <f>SUM(M60+T60+T105+M105)</f>
        <v>600</v>
      </c>
      <c r="L21" s="234" t="s">
        <v>170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</row>
    <row r="22" spans="1:24" s="233" customFormat="1" ht="18">
      <c r="A22" s="393"/>
      <c r="B22" s="231"/>
      <c r="C22" s="383"/>
      <c r="D22" s="383"/>
      <c r="E22" s="230"/>
      <c r="F22" s="230"/>
      <c r="G22" s="230"/>
      <c r="H22" s="230"/>
      <c r="I22" s="230"/>
      <c r="J22" s="230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</row>
    <row r="23" spans="1:24" s="233" customFormat="1" ht="18">
      <c r="A23" s="393"/>
      <c r="B23" s="579" t="s">
        <v>178</v>
      </c>
      <c r="C23" s="579"/>
      <c r="D23" s="579"/>
      <c r="E23" s="579"/>
      <c r="F23" s="579"/>
      <c r="G23" s="579"/>
      <c r="H23" s="236"/>
      <c r="I23" s="236"/>
      <c r="J23" s="230"/>
      <c r="K23" s="240">
        <f>SUM(N60+U60+N105+U105)</f>
        <v>1401</v>
      </c>
      <c r="L23" s="234" t="s">
        <v>170</v>
      </c>
      <c r="M23" s="24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</row>
    <row r="24" spans="1:24" s="233" customFormat="1" ht="18">
      <c r="A24" s="393"/>
      <c r="B24" s="231"/>
      <c r="C24" s="383"/>
      <c r="D24" s="383"/>
      <c r="E24" s="230"/>
      <c r="F24" s="230"/>
      <c r="G24" s="230"/>
      <c r="H24" s="230"/>
      <c r="I24" s="230"/>
      <c r="J24" s="230"/>
      <c r="L24" s="245"/>
      <c r="M24" s="245"/>
      <c r="N24" s="245"/>
      <c r="O24" s="586" t="s">
        <v>179</v>
      </c>
      <c r="P24" s="586"/>
      <c r="Q24" s="586"/>
      <c r="R24" s="586"/>
      <c r="S24" s="586"/>
      <c r="T24" s="245"/>
      <c r="U24" s="245"/>
      <c r="V24" s="245"/>
      <c r="W24" s="245"/>
      <c r="X24" s="245"/>
    </row>
    <row r="25" spans="1:24" s="233" customFormat="1" ht="18">
      <c r="A25" s="393"/>
      <c r="B25" s="231"/>
      <c r="C25" s="383"/>
      <c r="D25" s="383"/>
      <c r="E25" s="230"/>
      <c r="F25" s="230"/>
      <c r="G25" s="230"/>
      <c r="H25" s="230"/>
      <c r="I25" s="230"/>
      <c r="J25" s="230"/>
      <c r="K25" s="245"/>
      <c r="L25" s="245"/>
      <c r="M25" s="245"/>
      <c r="N25" s="245"/>
      <c r="O25" s="586"/>
      <c r="P25" s="586"/>
      <c r="Q25" s="586"/>
      <c r="R25" s="586"/>
      <c r="S25" s="586"/>
      <c r="T25" s="245"/>
      <c r="U25" s="245"/>
      <c r="V25" s="245"/>
      <c r="W25" s="245"/>
      <c r="X25" s="245"/>
    </row>
    <row r="26" spans="1:24" s="233" customFormat="1" ht="18">
      <c r="A26" s="394"/>
      <c r="B26" s="246"/>
      <c r="C26" s="377"/>
      <c r="D26" s="377"/>
      <c r="E26" s="247"/>
      <c r="F26" s="239"/>
      <c r="G26" s="239"/>
      <c r="H26" s="239"/>
      <c r="I26" s="239"/>
      <c r="J26" s="239"/>
      <c r="K26" s="239"/>
      <c r="L26" s="239"/>
      <c r="M26" s="239"/>
      <c r="N26" s="239"/>
      <c r="O26" s="586"/>
      <c r="P26" s="586"/>
      <c r="Q26" s="586"/>
      <c r="R26" s="586"/>
      <c r="S26" s="586"/>
      <c r="T26" s="239"/>
      <c r="U26" s="239"/>
      <c r="V26" s="239"/>
      <c r="W26" s="239"/>
      <c r="X26" s="239"/>
    </row>
    <row r="27" spans="1:24" ht="15.75">
      <c r="A27" s="395"/>
      <c r="B27" s="160"/>
      <c r="C27" s="384"/>
      <c r="D27" s="384"/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6"/>
      <c r="P27" s="166"/>
      <c r="Q27" s="166"/>
      <c r="R27" s="166"/>
      <c r="S27" s="166"/>
      <c r="T27" s="162"/>
      <c r="U27" s="162"/>
      <c r="V27" s="162"/>
      <c r="W27" s="162"/>
      <c r="X27" s="162"/>
    </row>
    <row r="28" spans="1:24" ht="15.75">
      <c r="A28" s="395"/>
      <c r="B28" s="160"/>
      <c r="C28" s="384"/>
      <c r="D28" s="384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6"/>
      <c r="P28" s="166"/>
      <c r="Q28" s="166"/>
      <c r="R28" s="166"/>
      <c r="S28" s="166"/>
      <c r="T28" s="162"/>
      <c r="U28" s="162"/>
      <c r="V28" s="162"/>
      <c r="W28" s="162"/>
      <c r="X28" s="162"/>
    </row>
    <row r="29" spans="1:24" ht="15.75">
      <c r="A29" s="395"/>
      <c r="B29" s="160"/>
      <c r="C29" s="384"/>
      <c r="D29" s="384"/>
      <c r="E29" s="161"/>
      <c r="F29" s="162"/>
      <c r="G29" s="162"/>
      <c r="H29" s="162"/>
      <c r="I29" s="162"/>
      <c r="J29" s="162"/>
      <c r="K29" s="162"/>
      <c r="L29" s="162"/>
      <c r="M29" s="162"/>
      <c r="N29" s="162"/>
      <c r="O29" s="166"/>
      <c r="P29" s="166"/>
      <c r="Q29" s="166"/>
      <c r="R29" s="166"/>
      <c r="S29" s="166"/>
      <c r="T29" s="162"/>
      <c r="U29" s="162"/>
      <c r="V29" s="162"/>
      <c r="W29" s="162"/>
      <c r="X29" s="162"/>
    </row>
    <row r="30" spans="1:24" ht="15.75">
      <c r="A30" s="395"/>
      <c r="B30" s="160"/>
      <c r="C30" s="384"/>
      <c r="D30" s="384"/>
      <c r="E30" s="161"/>
      <c r="F30" s="162"/>
      <c r="G30" s="162"/>
      <c r="H30" s="598" t="s">
        <v>205</v>
      </c>
      <c r="I30" s="598"/>
      <c r="J30" s="598"/>
      <c r="K30" s="598"/>
      <c r="L30" s="598"/>
      <c r="M30" s="598"/>
      <c r="N30" s="598"/>
      <c r="O30" s="166"/>
      <c r="P30" s="166"/>
      <c r="Q30" s="166"/>
      <c r="R30" s="166"/>
      <c r="S30" s="596" t="s">
        <v>203</v>
      </c>
      <c r="T30" s="596"/>
      <c r="U30" s="162"/>
      <c r="V30" s="162"/>
      <c r="W30" s="162"/>
      <c r="X30" s="162"/>
    </row>
    <row r="31" spans="1:24" ht="15.75">
      <c r="A31" s="395"/>
      <c r="B31" s="160"/>
      <c r="C31" s="384"/>
      <c r="D31" s="384"/>
      <c r="E31" s="161"/>
      <c r="F31" s="162"/>
      <c r="G31" s="162"/>
      <c r="H31" s="591" t="s">
        <v>119</v>
      </c>
      <c r="I31" s="591"/>
      <c r="J31" s="591"/>
      <c r="K31" s="591"/>
      <c r="L31" s="591"/>
      <c r="M31" s="591"/>
      <c r="N31" s="162"/>
      <c r="O31" s="166"/>
      <c r="P31" s="166"/>
      <c r="Q31" s="166"/>
      <c r="R31" s="166"/>
      <c r="S31" s="166"/>
      <c r="T31" s="162"/>
      <c r="U31" s="162"/>
      <c r="V31" s="162"/>
      <c r="W31" s="162"/>
      <c r="X31" s="162"/>
    </row>
    <row r="32" spans="1:24" ht="13.5" thickBot="1">
      <c r="A32" s="568" t="s">
        <v>107</v>
      </c>
      <c r="B32" s="495" t="s">
        <v>136</v>
      </c>
      <c r="C32" s="566" t="s">
        <v>220</v>
      </c>
      <c r="D32" s="559" t="s">
        <v>195</v>
      </c>
      <c r="E32" s="497" t="s">
        <v>108</v>
      </c>
      <c r="F32" s="497" t="s">
        <v>141</v>
      </c>
      <c r="G32" s="508" t="s">
        <v>142</v>
      </c>
      <c r="H32" s="587" t="s">
        <v>157</v>
      </c>
      <c r="I32" s="513" t="s">
        <v>0</v>
      </c>
      <c r="J32" s="513"/>
      <c r="K32" s="513"/>
      <c r="L32" s="513"/>
      <c r="M32" s="513"/>
      <c r="N32" s="513"/>
      <c r="O32" s="513"/>
      <c r="P32" s="513" t="s">
        <v>109</v>
      </c>
      <c r="Q32" s="513"/>
      <c r="R32" s="513"/>
      <c r="S32" s="513"/>
      <c r="T32" s="513"/>
      <c r="U32" s="513"/>
      <c r="V32" s="513"/>
      <c r="W32" s="512" t="s">
        <v>110</v>
      </c>
      <c r="X32" s="512"/>
    </row>
    <row r="33" spans="1:24" ht="25.5">
      <c r="A33" s="568"/>
      <c r="B33" s="496"/>
      <c r="C33" s="567"/>
      <c r="D33" s="561"/>
      <c r="E33" s="498"/>
      <c r="F33" s="569"/>
      <c r="G33" s="541"/>
      <c r="H33" s="588"/>
      <c r="I33" s="314" t="s">
        <v>2</v>
      </c>
      <c r="J33" s="315" t="s">
        <v>115</v>
      </c>
      <c r="K33" s="142" t="s">
        <v>111</v>
      </c>
      <c r="L33" s="142" t="s">
        <v>15</v>
      </c>
      <c r="M33" s="142" t="s">
        <v>16</v>
      </c>
      <c r="N33" s="136" t="s">
        <v>116</v>
      </c>
      <c r="O33" s="137" t="s">
        <v>7</v>
      </c>
      <c r="P33" s="135" t="s">
        <v>2</v>
      </c>
      <c r="Q33" s="136" t="s">
        <v>115</v>
      </c>
      <c r="R33" s="142" t="s">
        <v>111</v>
      </c>
      <c r="S33" s="142" t="s">
        <v>15</v>
      </c>
      <c r="T33" s="142" t="s">
        <v>16</v>
      </c>
      <c r="U33" s="315" t="s">
        <v>116</v>
      </c>
      <c r="V33" s="332" t="s">
        <v>7</v>
      </c>
      <c r="W33" s="138" t="s">
        <v>112</v>
      </c>
      <c r="X33" s="139" t="s">
        <v>113</v>
      </c>
    </row>
    <row r="34" spans="1:24" ht="12.75">
      <c r="A34" s="396">
        <v>1</v>
      </c>
      <c r="B34" s="253"/>
      <c r="C34" s="253"/>
      <c r="D34" s="252" t="s">
        <v>195</v>
      </c>
      <c r="E34" s="224" t="s">
        <v>193</v>
      </c>
      <c r="F34" s="226">
        <f>SUM(I34:U34)-O34</f>
        <v>4</v>
      </c>
      <c r="G34" s="227">
        <f>SUM(I34:T34)-O34-N34</f>
        <v>4</v>
      </c>
      <c r="H34" s="228">
        <f>SUM(O34+V34)</f>
        <v>0</v>
      </c>
      <c r="I34" s="316">
        <v>4</v>
      </c>
      <c r="J34" s="317"/>
      <c r="K34" s="229"/>
      <c r="L34" s="229"/>
      <c r="M34" s="229"/>
      <c r="N34" s="317"/>
      <c r="O34" s="325">
        <v>0</v>
      </c>
      <c r="P34" s="316"/>
      <c r="Q34" s="317"/>
      <c r="R34" s="229"/>
      <c r="S34" s="229"/>
      <c r="T34" s="229"/>
      <c r="U34" s="317"/>
      <c r="V34" s="325"/>
      <c r="W34" s="274" t="s">
        <v>207</v>
      </c>
      <c r="X34" s="275"/>
    </row>
    <row r="35" spans="1:24" ht="13.5" thickBot="1">
      <c r="A35" s="368">
        <v>2</v>
      </c>
      <c r="B35" s="254"/>
      <c r="C35" s="254" t="s">
        <v>217</v>
      </c>
      <c r="D35" s="252" t="s">
        <v>195</v>
      </c>
      <c r="E35" s="169" t="s">
        <v>106</v>
      </c>
      <c r="F35" s="170">
        <f>SUM(I35:U35)-O35</f>
        <v>50</v>
      </c>
      <c r="G35" s="171">
        <f>SUM(I35:T35)-O35-N35</f>
        <v>25</v>
      </c>
      <c r="H35" s="172">
        <f>SUM(O35+V35)</f>
        <v>2</v>
      </c>
      <c r="I35" s="318">
        <v>15</v>
      </c>
      <c r="J35" s="312">
        <v>10</v>
      </c>
      <c r="K35" s="173"/>
      <c r="L35" s="173"/>
      <c r="M35" s="173"/>
      <c r="N35" s="308">
        <v>25</v>
      </c>
      <c r="O35" s="326">
        <v>2</v>
      </c>
      <c r="P35" s="304"/>
      <c r="Q35" s="308"/>
      <c r="R35" s="175"/>
      <c r="S35" s="175"/>
      <c r="T35" s="175"/>
      <c r="U35" s="308"/>
      <c r="V35" s="326"/>
      <c r="W35" s="276" t="s">
        <v>137</v>
      </c>
      <c r="X35" s="277" t="s">
        <v>119</v>
      </c>
    </row>
    <row r="36" spans="1:24" ht="12.75">
      <c r="A36" s="515">
        <v>3</v>
      </c>
      <c r="B36" s="592" t="s">
        <v>128</v>
      </c>
      <c r="C36" s="402" t="s">
        <v>217</v>
      </c>
      <c r="D36" s="252" t="s">
        <v>195</v>
      </c>
      <c r="E36" s="176" t="s">
        <v>127</v>
      </c>
      <c r="F36" s="573">
        <f>SUM(I36:U36)-O36</f>
        <v>100</v>
      </c>
      <c r="G36" s="577">
        <f>SUM(I36:T36)-O36-N36</f>
        <v>45</v>
      </c>
      <c r="H36" s="523">
        <f>SUM(O36+V36)</f>
        <v>4</v>
      </c>
      <c r="I36" s="515"/>
      <c r="J36" s="319"/>
      <c r="K36" s="519">
        <v>35</v>
      </c>
      <c r="L36" s="519">
        <v>10</v>
      </c>
      <c r="M36" s="177"/>
      <c r="N36" s="509">
        <v>55</v>
      </c>
      <c r="O36" s="514">
        <v>4</v>
      </c>
      <c r="P36" s="327"/>
      <c r="Q36" s="328"/>
      <c r="R36" s="178"/>
      <c r="S36" s="178"/>
      <c r="T36" s="178"/>
      <c r="U36" s="328"/>
      <c r="V36" s="278"/>
      <c r="W36" s="515" t="s">
        <v>137</v>
      </c>
      <c r="X36" s="278"/>
    </row>
    <row r="37" spans="1:24" ht="13.5" thickBot="1">
      <c r="A37" s="516"/>
      <c r="B37" s="593"/>
      <c r="C37" s="403" t="s">
        <v>217</v>
      </c>
      <c r="D37" s="252" t="s">
        <v>195</v>
      </c>
      <c r="E37" s="215" t="s">
        <v>122</v>
      </c>
      <c r="F37" s="574"/>
      <c r="G37" s="578"/>
      <c r="H37" s="524"/>
      <c r="I37" s="516"/>
      <c r="J37" s="307"/>
      <c r="K37" s="520"/>
      <c r="L37" s="520"/>
      <c r="M37" s="146"/>
      <c r="N37" s="510"/>
      <c r="O37" s="511"/>
      <c r="P37" s="321"/>
      <c r="Q37" s="307"/>
      <c r="R37" s="146"/>
      <c r="S37" s="146"/>
      <c r="T37" s="146"/>
      <c r="U37" s="307"/>
      <c r="V37" s="279"/>
      <c r="W37" s="516"/>
      <c r="X37" s="279"/>
    </row>
    <row r="38" spans="1:24" ht="12.75">
      <c r="A38" s="369">
        <v>4</v>
      </c>
      <c r="B38" s="180"/>
      <c r="C38" s="388" t="s">
        <v>218</v>
      </c>
      <c r="D38" s="252" t="s">
        <v>195</v>
      </c>
      <c r="E38" s="216" t="s">
        <v>114</v>
      </c>
      <c r="F38" s="159">
        <f>SUM(I38:U38)-O38</f>
        <v>75</v>
      </c>
      <c r="G38" s="181">
        <f>SUM(I38:T38)-O38-N38</f>
        <v>37</v>
      </c>
      <c r="H38" s="182">
        <f>SUM(O38+V38)</f>
        <v>3</v>
      </c>
      <c r="I38" s="305">
        <v>25</v>
      </c>
      <c r="J38" s="310"/>
      <c r="K38" s="273">
        <v>12</v>
      </c>
      <c r="L38" s="273"/>
      <c r="M38" s="273"/>
      <c r="N38" s="310">
        <v>38</v>
      </c>
      <c r="O38" s="329">
        <v>3</v>
      </c>
      <c r="P38" s="305"/>
      <c r="Q38" s="310"/>
      <c r="R38" s="273"/>
      <c r="S38" s="273"/>
      <c r="T38" s="273"/>
      <c r="U38" s="310"/>
      <c r="V38" s="329"/>
      <c r="W38" s="280" t="s">
        <v>46</v>
      </c>
      <c r="X38" s="222"/>
    </row>
    <row r="39" spans="1:24" ht="12.75">
      <c r="A39" s="371">
        <v>5</v>
      </c>
      <c r="B39" s="183"/>
      <c r="C39" s="288" t="s">
        <v>218</v>
      </c>
      <c r="D39" s="252" t="s">
        <v>195</v>
      </c>
      <c r="E39" s="122" t="s">
        <v>118</v>
      </c>
      <c r="F39" s="132">
        <f>SUM(I39:U39)-O39</f>
        <v>100</v>
      </c>
      <c r="G39" s="134">
        <f>SUM(I39:T39)-O39-N39</f>
        <v>60</v>
      </c>
      <c r="H39" s="156">
        <f>SUM(O39+V39)</f>
        <v>4</v>
      </c>
      <c r="I39" s="320"/>
      <c r="J39" s="306"/>
      <c r="K39" s="144"/>
      <c r="L39" s="144"/>
      <c r="M39" s="144"/>
      <c r="N39" s="306"/>
      <c r="O39" s="330"/>
      <c r="P39" s="320">
        <v>30</v>
      </c>
      <c r="Q39" s="306"/>
      <c r="R39" s="144"/>
      <c r="S39" s="144">
        <v>30</v>
      </c>
      <c r="T39" s="144"/>
      <c r="U39" s="306">
        <v>40</v>
      </c>
      <c r="V39" s="330">
        <v>4</v>
      </c>
      <c r="W39" s="281"/>
      <c r="X39" s="205" t="s">
        <v>46</v>
      </c>
    </row>
    <row r="40" spans="1:24" ht="12.75">
      <c r="A40" s="371">
        <v>6</v>
      </c>
      <c r="B40" s="183"/>
      <c r="C40" s="288" t="s">
        <v>217</v>
      </c>
      <c r="D40" s="252" t="s">
        <v>195</v>
      </c>
      <c r="E40" s="298" t="s">
        <v>126</v>
      </c>
      <c r="F40" s="132">
        <f>SUM(I40:U40)-O40</f>
        <v>75</v>
      </c>
      <c r="G40" s="134">
        <f aca="true" t="shared" si="0" ref="G40:G59">SUM(I40:T40)-O40-N40</f>
        <v>40</v>
      </c>
      <c r="H40" s="156">
        <f aca="true" t="shared" si="1" ref="H40:H60">SUM(O40+V40)</f>
        <v>3</v>
      </c>
      <c r="I40" s="320"/>
      <c r="J40" s="306"/>
      <c r="K40" s="144"/>
      <c r="L40" s="144"/>
      <c r="M40" s="144"/>
      <c r="N40" s="306"/>
      <c r="O40" s="330"/>
      <c r="P40" s="320">
        <v>12</v>
      </c>
      <c r="Q40" s="306">
        <v>12</v>
      </c>
      <c r="R40" s="144"/>
      <c r="S40" s="144">
        <v>16</v>
      </c>
      <c r="T40" s="144"/>
      <c r="U40" s="306">
        <v>35</v>
      </c>
      <c r="V40" s="330">
        <v>3</v>
      </c>
      <c r="W40" s="281"/>
      <c r="X40" s="205" t="s">
        <v>46</v>
      </c>
    </row>
    <row r="41" spans="1:24" ht="12.75">
      <c r="A41" s="368">
        <v>7</v>
      </c>
      <c r="B41" s="168"/>
      <c r="C41" s="254" t="s">
        <v>217</v>
      </c>
      <c r="D41" s="373" t="s">
        <v>195</v>
      </c>
      <c r="E41" s="217" t="s">
        <v>120</v>
      </c>
      <c r="F41" s="158">
        <f aca="true" t="shared" si="2" ref="F41:F59">SUM(I41:U41)-O41</f>
        <v>75</v>
      </c>
      <c r="G41" s="171">
        <f t="shared" si="0"/>
        <v>40</v>
      </c>
      <c r="H41" s="172">
        <f t="shared" si="1"/>
        <v>3</v>
      </c>
      <c r="I41" s="304">
        <v>25</v>
      </c>
      <c r="J41" s="308">
        <v>5</v>
      </c>
      <c r="K41" s="272"/>
      <c r="L41" s="272">
        <v>10</v>
      </c>
      <c r="M41" s="272"/>
      <c r="N41" s="308">
        <v>35</v>
      </c>
      <c r="O41" s="326">
        <v>3</v>
      </c>
      <c r="P41" s="304"/>
      <c r="Q41" s="308"/>
      <c r="R41" s="272"/>
      <c r="S41" s="272"/>
      <c r="T41" s="272"/>
      <c r="U41" s="308"/>
      <c r="V41" s="326"/>
      <c r="W41" s="276" t="s">
        <v>137</v>
      </c>
      <c r="X41" s="277"/>
    </row>
    <row r="42" spans="1:24" s="266" customFormat="1" ht="13.5" thickBot="1">
      <c r="A42" s="372">
        <v>8</v>
      </c>
      <c r="B42" s="261"/>
      <c r="C42" s="403" t="s">
        <v>217</v>
      </c>
      <c r="D42" s="267" t="s">
        <v>195</v>
      </c>
      <c r="E42" s="268" t="s">
        <v>162</v>
      </c>
      <c r="F42" s="203">
        <f t="shared" si="2"/>
        <v>100</v>
      </c>
      <c r="G42" s="269">
        <f t="shared" si="0"/>
        <v>54</v>
      </c>
      <c r="H42" s="270">
        <f t="shared" si="1"/>
        <v>4</v>
      </c>
      <c r="I42" s="321">
        <v>12</v>
      </c>
      <c r="J42" s="307">
        <v>5</v>
      </c>
      <c r="K42" s="146"/>
      <c r="L42" s="146">
        <v>10</v>
      </c>
      <c r="M42" s="146"/>
      <c r="N42" s="307">
        <v>23</v>
      </c>
      <c r="O42" s="279"/>
      <c r="P42" s="321">
        <v>12</v>
      </c>
      <c r="Q42" s="307">
        <v>5</v>
      </c>
      <c r="R42" s="146"/>
      <c r="S42" s="146">
        <v>10</v>
      </c>
      <c r="T42" s="146"/>
      <c r="U42" s="307">
        <v>23</v>
      </c>
      <c r="V42" s="279">
        <v>4</v>
      </c>
      <c r="W42" s="282"/>
      <c r="X42" s="283" t="s">
        <v>46</v>
      </c>
    </row>
    <row r="43" spans="1:24" ht="12.75">
      <c r="A43" s="515">
        <v>9</v>
      </c>
      <c r="B43" s="505" t="s">
        <v>130</v>
      </c>
      <c r="C43" s="404" t="s">
        <v>217</v>
      </c>
      <c r="D43" s="253" t="s">
        <v>195</v>
      </c>
      <c r="E43" s="263" t="s">
        <v>146</v>
      </c>
      <c r="F43" s="497">
        <f>SUM(J43:U43)-O43</f>
        <v>50</v>
      </c>
      <c r="G43" s="595">
        <f>SUM(J43:T43)-O43-N43</f>
        <v>25</v>
      </c>
      <c r="H43" s="599">
        <f t="shared" si="1"/>
        <v>2</v>
      </c>
      <c r="I43" s="322"/>
      <c r="J43" s="309"/>
      <c r="K43" s="521">
        <v>25</v>
      </c>
      <c r="L43" s="262"/>
      <c r="M43" s="262"/>
      <c r="N43" s="491">
        <v>25</v>
      </c>
      <c r="O43" s="501">
        <v>2</v>
      </c>
      <c r="P43" s="311"/>
      <c r="Q43" s="309"/>
      <c r="R43" s="519"/>
      <c r="S43" s="262"/>
      <c r="T43" s="262"/>
      <c r="U43" s="509"/>
      <c r="V43" s="514"/>
      <c r="W43" s="499" t="s">
        <v>137</v>
      </c>
      <c r="X43" s="514"/>
    </row>
    <row r="44" spans="1:24" s="266" customFormat="1" ht="13.5" thickBot="1">
      <c r="A44" s="516"/>
      <c r="B44" s="506"/>
      <c r="C44" s="401" t="s">
        <v>217</v>
      </c>
      <c r="D44" s="267" t="s">
        <v>195</v>
      </c>
      <c r="E44" s="219" t="s">
        <v>198</v>
      </c>
      <c r="F44" s="574"/>
      <c r="G44" s="527"/>
      <c r="H44" s="524"/>
      <c r="I44" s="323"/>
      <c r="J44" s="307"/>
      <c r="K44" s="522"/>
      <c r="L44" s="146"/>
      <c r="M44" s="146"/>
      <c r="N44" s="510"/>
      <c r="O44" s="511"/>
      <c r="P44" s="321"/>
      <c r="Q44" s="307"/>
      <c r="R44" s="520"/>
      <c r="S44" s="146"/>
      <c r="T44" s="146"/>
      <c r="U44" s="510"/>
      <c r="V44" s="511"/>
      <c r="W44" s="516"/>
      <c r="X44" s="511"/>
    </row>
    <row r="45" spans="1:24" s="265" customFormat="1" ht="12.75">
      <c r="A45" s="509">
        <v>10</v>
      </c>
      <c r="B45" s="505" t="s">
        <v>131</v>
      </c>
      <c r="C45" s="405" t="s">
        <v>217</v>
      </c>
      <c r="D45" s="374" t="s">
        <v>195</v>
      </c>
      <c r="E45" s="219" t="s">
        <v>148</v>
      </c>
      <c r="F45" s="573">
        <f t="shared" si="2"/>
        <v>25</v>
      </c>
      <c r="G45" s="526">
        <f>SUM(I45:T45)-O45-N45</f>
        <v>15</v>
      </c>
      <c r="H45" s="589">
        <f t="shared" si="1"/>
        <v>1</v>
      </c>
      <c r="I45" s="509"/>
      <c r="J45" s="509"/>
      <c r="K45" s="519"/>
      <c r="L45" s="185"/>
      <c r="M45" s="185"/>
      <c r="N45" s="509"/>
      <c r="O45" s="509"/>
      <c r="P45" s="310"/>
      <c r="Q45" s="310"/>
      <c r="R45" s="519">
        <v>15</v>
      </c>
      <c r="S45" s="303"/>
      <c r="T45" s="273"/>
      <c r="U45" s="509">
        <v>10</v>
      </c>
      <c r="V45" s="509">
        <v>1</v>
      </c>
      <c r="W45" s="509"/>
      <c r="X45" s="509" t="s">
        <v>117</v>
      </c>
    </row>
    <row r="46" spans="1:24" s="264" customFormat="1" ht="13.5" thickBot="1">
      <c r="A46" s="492"/>
      <c r="B46" s="594"/>
      <c r="C46" s="401" t="s">
        <v>217</v>
      </c>
      <c r="D46" s="252" t="s">
        <v>195</v>
      </c>
      <c r="E46" s="191" t="s">
        <v>202</v>
      </c>
      <c r="F46" s="574"/>
      <c r="G46" s="527"/>
      <c r="H46" s="590"/>
      <c r="I46" s="510"/>
      <c r="J46" s="510"/>
      <c r="K46" s="520"/>
      <c r="L46" s="146"/>
      <c r="M46" s="146"/>
      <c r="N46" s="510"/>
      <c r="O46" s="510"/>
      <c r="P46" s="306"/>
      <c r="Q46" s="306"/>
      <c r="R46" s="518"/>
      <c r="S46" s="144"/>
      <c r="T46" s="144"/>
      <c r="U46" s="492"/>
      <c r="V46" s="492"/>
      <c r="W46" s="510"/>
      <c r="X46" s="492"/>
    </row>
    <row r="47" spans="1:24" ht="25.5">
      <c r="A47" s="499">
        <v>11</v>
      </c>
      <c r="B47" s="525" t="s">
        <v>132</v>
      </c>
      <c r="C47" s="401" t="s">
        <v>216</v>
      </c>
      <c r="D47" s="370"/>
      <c r="E47" s="219" t="s">
        <v>163</v>
      </c>
      <c r="F47" s="573">
        <f t="shared" si="2"/>
        <v>50</v>
      </c>
      <c r="G47" s="577">
        <f t="shared" si="0"/>
        <v>25</v>
      </c>
      <c r="H47" s="523">
        <f t="shared" si="1"/>
        <v>2</v>
      </c>
      <c r="I47" s="515"/>
      <c r="J47" s="509"/>
      <c r="K47" s="519"/>
      <c r="L47" s="273"/>
      <c r="M47" s="273"/>
      <c r="N47" s="509"/>
      <c r="O47" s="514"/>
      <c r="P47" s="499">
        <v>20</v>
      </c>
      <c r="Q47" s="491">
        <v>5</v>
      </c>
      <c r="R47" s="303"/>
      <c r="S47" s="303"/>
      <c r="T47" s="273"/>
      <c r="U47" s="491">
        <v>25</v>
      </c>
      <c r="V47" s="501">
        <v>2</v>
      </c>
      <c r="W47" s="515"/>
      <c r="X47" s="501" t="s">
        <v>137</v>
      </c>
    </row>
    <row r="48" spans="1:24" ht="13.5" thickBot="1">
      <c r="A48" s="516"/>
      <c r="B48" s="506"/>
      <c r="C48" s="406" t="s">
        <v>216</v>
      </c>
      <c r="D48" s="370"/>
      <c r="E48" s="215" t="s">
        <v>196</v>
      </c>
      <c r="F48" s="574"/>
      <c r="G48" s="578"/>
      <c r="H48" s="524"/>
      <c r="I48" s="516"/>
      <c r="J48" s="510"/>
      <c r="K48" s="520"/>
      <c r="L48" s="146"/>
      <c r="M48" s="146"/>
      <c r="N48" s="510"/>
      <c r="O48" s="511"/>
      <c r="P48" s="516"/>
      <c r="Q48" s="510"/>
      <c r="R48" s="146"/>
      <c r="S48" s="146"/>
      <c r="T48" s="146"/>
      <c r="U48" s="510"/>
      <c r="V48" s="511"/>
      <c r="W48" s="516"/>
      <c r="X48" s="511"/>
    </row>
    <row r="49" spans="1:24" ht="12.75">
      <c r="A49" s="515">
        <v>12</v>
      </c>
      <c r="B49" s="505" t="s">
        <v>150</v>
      </c>
      <c r="C49" s="405" t="s">
        <v>217</v>
      </c>
      <c r="D49" s="252" t="s">
        <v>195</v>
      </c>
      <c r="E49" s="219" t="s">
        <v>226</v>
      </c>
      <c r="F49" s="570">
        <f t="shared" si="2"/>
        <v>75</v>
      </c>
      <c r="G49" s="571">
        <f t="shared" si="0"/>
        <v>30</v>
      </c>
      <c r="H49" s="575">
        <f t="shared" si="1"/>
        <v>3</v>
      </c>
      <c r="I49" s="572"/>
      <c r="J49" s="542"/>
      <c r="K49" s="576">
        <v>30</v>
      </c>
      <c r="L49" s="600"/>
      <c r="M49" s="185"/>
      <c r="N49" s="542">
        <v>45</v>
      </c>
      <c r="O49" s="528">
        <v>3</v>
      </c>
      <c r="P49" s="572"/>
      <c r="Q49" s="542"/>
      <c r="R49" s="576"/>
      <c r="S49" s="303"/>
      <c r="T49" s="273"/>
      <c r="U49" s="542"/>
      <c r="V49" s="528"/>
      <c r="W49" s="572" t="s">
        <v>137</v>
      </c>
      <c r="X49" s="528"/>
    </row>
    <row r="50" spans="1:24" ht="13.5" thickBot="1">
      <c r="A50" s="516"/>
      <c r="B50" s="506"/>
      <c r="C50" s="401" t="s">
        <v>217</v>
      </c>
      <c r="D50" s="252" t="s">
        <v>195</v>
      </c>
      <c r="E50" s="220" t="s">
        <v>134</v>
      </c>
      <c r="F50" s="570"/>
      <c r="G50" s="571"/>
      <c r="H50" s="575"/>
      <c r="I50" s="572"/>
      <c r="J50" s="542"/>
      <c r="K50" s="576"/>
      <c r="L50" s="601"/>
      <c r="M50" s="214"/>
      <c r="N50" s="542"/>
      <c r="O50" s="528"/>
      <c r="P50" s="572"/>
      <c r="Q50" s="542"/>
      <c r="R50" s="576"/>
      <c r="S50" s="302"/>
      <c r="T50" s="272"/>
      <c r="U50" s="542"/>
      <c r="V50" s="528"/>
      <c r="W50" s="572"/>
      <c r="X50" s="528"/>
    </row>
    <row r="51" spans="1:24" ht="25.5">
      <c r="A51" s="515">
        <v>13</v>
      </c>
      <c r="B51" s="505" t="s">
        <v>151</v>
      </c>
      <c r="C51" s="401" t="s">
        <v>217</v>
      </c>
      <c r="D51" s="252" t="s">
        <v>195</v>
      </c>
      <c r="E51" s="218" t="s">
        <v>211</v>
      </c>
      <c r="F51" s="573">
        <f t="shared" si="2"/>
        <v>75</v>
      </c>
      <c r="G51" s="577">
        <f t="shared" si="0"/>
        <v>30</v>
      </c>
      <c r="H51" s="523">
        <f t="shared" si="1"/>
        <v>3</v>
      </c>
      <c r="I51" s="324"/>
      <c r="J51" s="319"/>
      <c r="K51" s="177"/>
      <c r="L51" s="177"/>
      <c r="M51" s="177"/>
      <c r="N51" s="319"/>
      <c r="O51" s="331"/>
      <c r="P51" s="515">
        <v>15</v>
      </c>
      <c r="Q51" s="509">
        <v>5</v>
      </c>
      <c r="R51" s="519">
        <v>10</v>
      </c>
      <c r="S51" s="178"/>
      <c r="T51" s="178"/>
      <c r="U51" s="509">
        <v>45</v>
      </c>
      <c r="V51" s="514">
        <v>3</v>
      </c>
      <c r="W51" s="284"/>
      <c r="X51" s="514" t="s">
        <v>137</v>
      </c>
    </row>
    <row r="52" spans="1:24" ht="26.25" thickBot="1">
      <c r="A52" s="516"/>
      <c r="B52" s="506"/>
      <c r="C52" s="401" t="s">
        <v>217</v>
      </c>
      <c r="D52" s="252" t="s">
        <v>195</v>
      </c>
      <c r="E52" s="215" t="s">
        <v>135</v>
      </c>
      <c r="F52" s="574"/>
      <c r="G52" s="578"/>
      <c r="H52" s="524"/>
      <c r="I52" s="321"/>
      <c r="J52" s="307"/>
      <c r="K52" s="146"/>
      <c r="L52" s="146"/>
      <c r="M52" s="146"/>
      <c r="N52" s="307"/>
      <c r="O52" s="279"/>
      <c r="P52" s="516"/>
      <c r="Q52" s="510"/>
      <c r="R52" s="520"/>
      <c r="S52" s="146"/>
      <c r="T52" s="146"/>
      <c r="U52" s="510"/>
      <c r="V52" s="511"/>
      <c r="W52" s="282"/>
      <c r="X52" s="511"/>
    </row>
    <row r="53" spans="1:24" s="355" customFormat="1" ht="17.25" customHeight="1">
      <c r="A53" s="369">
        <v>14</v>
      </c>
      <c r="B53" s="350"/>
      <c r="C53" s="400" t="s">
        <v>218</v>
      </c>
      <c r="D53" s="252"/>
      <c r="E53" s="351" t="s">
        <v>161</v>
      </c>
      <c r="F53" s="159">
        <f t="shared" si="2"/>
        <v>50</v>
      </c>
      <c r="G53" s="181">
        <f t="shared" si="0"/>
        <v>25</v>
      </c>
      <c r="H53" s="182">
        <f t="shared" si="1"/>
        <v>2</v>
      </c>
      <c r="I53" s="310">
        <v>15</v>
      </c>
      <c r="J53" s="310"/>
      <c r="K53" s="303">
        <v>10</v>
      </c>
      <c r="L53" s="303"/>
      <c r="M53" s="303"/>
      <c r="N53" s="310">
        <v>25</v>
      </c>
      <c r="O53" s="310">
        <v>2</v>
      </c>
      <c r="P53" s="352"/>
      <c r="Q53" s="352"/>
      <c r="R53" s="353"/>
      <c r="S53" s="353"/>
      <c r="T53" s="353"/>
      <c r="U53" s="354"/>
      <c r="V53" s="354"/>
      <c r="W53" s="310" t="s">
        <v>137</v>
      </c>
      <c r="X53" s="310"/>
    </row>
    <row r="54" spans="1:24" s="358" customFormat="1" ht="16.5" customHeight="1">
      <c r="A54" s="370">
        <v>15</v>
      </c>
      <c r="B54" s="345"/>
      <c r="C54" s="399" t="s">
        <v>194</v>
      </c>
      <c r="D54" s="371"/>
      <c r="E54" s="357" t="s">
        <v>152</v>
      </c>
      <c r="F54" s="346">
        <f>SUM(I54:U54)-O54</f>
        <v>100</v>
      </c>
      <c r="G54" s="347">
        <f>SUM(I54:T54)-O54-N54</f>
        <v>50</v>
      </c>
      <c r="H54" s="347">
        <f>SUM(O54+V54)</f>
        <v>4</v>
      </c>
      <c r="I54" s="348"/>
      <c r="J54" s="345">
        <v>25</v>
      </c>
      <c r="K54" s="345"/>
      <c r="L54" s="345"/>
      <c r="M54" s="345"/>
      <c r="N54" s="345">
        <v>25</v>
      </c>
      <c r="O54" s="349"/>
      <c r="P54" s="348"/>
      <c r="Q54" s="345">
        <v>25</v>
      </c>
      <c r="R54" s="345"/>
      <c r="S54" s="345"/>
      <c r="T54" s="345"/>
      <c r="U54" s="345">
        <v>25</v>
      </c>
      <c r="V54" s="349">
        <v>4</v>
      </c>
      <c r="W54" s="412"/>
      <c r="X54" s="345" t="s">
        <v>137</v>
      </c>
    </row>
    <row r="55" spans="1:24" ht="16.5" customHeight="1">
      <c r="A55" s="371">
        <v>16</v>
      </c>
      <c r="B55" s="128"/>
      <c r="C55" s="401" t="s">
        <v>217</v>
      </c>
      <c r="D55" s="252" t="s">
        <v>195</v>
      </c>
      <c r="E55" s="186" t="s">
        <v>129</v>
      </c>
      <c r="F55" s="126">
        <f t="shared" si="2"/>
        <v>125</v>
      </c>
      <c r="G55" s="154">
        <f t="shared" si="0"/>
        <v>100</v>
      </c>
      <c r="H55" s="156">
        <f t="shared" si="1"/>
        <v>5</v>
      </c>
      <c r="I55" s="341"/>
      <c r="J55" s="202"/>
      <c r="K55" s="143"/>
      <c r="L55" s="143"/>
      <c r="M55" s="145"/>
      <c r="N55" s="149"/>
      <c r="O55" s="343"/>
      <c r="P55" s="341"/>
      <c r="Q55" s="202"/>
      <c r="R55" s="143"/>
      <c r="S55" s="143"/>
      <c r="T55" s="143">
        <v>100</v>
      </c>
      <c r="U55" s="202">
        <v>25</v>
      </c>
      <c r="V55" s="344">
        <v>5</v>
      </c>
      <c r="W55" s="285"/>
      <c r="X55" s="202" t="s">
        <v>117</v>
      </c>
    </row>
    <row r="56" spans="1:24" ht="15" customHeight="1">
      <c r="A56" s="371">
        <v>17</v>
      </c>
      <c r="B56" s="128"/>
      <c r="C56" s="401" t="s">
        <v>217</v>
      </c>
      <c r="D56" s="252" t="s">
        <v>195</v>
      </c>
      <c r="E56" s="186" t="s">
        <v>186</v>
      </c>
      <c r="F56" s="126">
        <f t="shared" si="2"/>
        <v>50</v>
      </c>
      <c r="G56" s="154">
        <f t="shared" si="0"/>
        <v>25</v>
      </c>
      <c r="H56" s="156">
        <f t="shared" si="1"/>
        <v>2</v>
      </c>
      <c r="I56" s="341"/>
      <c r="J56" s="202"/>
      <c r="K56" s="143"/>
      <c r="L56" s="143"/>
      <c r="M56" s="143">
        <v>25</v>
      </c>
      <c r="N56" s="202">
        <v>25</v>
      </c>
      <c r="O56" s="344">
        <v>2</v>
      </c>
      <c r="P56" s="341"/>
      <c r="Q56" s="202"/>
      <c r="R56" s="143"/>
      <c r="S56" s="143"/>
      <c r="T56" s="143"/>
      <c r="U56" s="202"/>
      <c r="V56" s="344"/>
      <c r="W56" s="286" t="s">
        <v>117</v>
      </c>
      <c r="X56" s="202"/>
    </row>
    <row r="57" spans="1:24" ht="27.75" customHeight="1">
      <c r="A57" s="371">
        <v>18</v>
      </c>
      <c r="B57" s="128"/>
      <c r="C57" s="401" t="s">
        <v>217</v>
      </c>
      <c r="D57" s="252" t="s">
        <v>195</v>
      </c>
      <c r="E57" s="186" t="s">
        <v>185</v>
      </c>
      <c r="F57" s="126">
        <f t="shared" si="2"/>
        <v>125</v>
      </c>
      <c r="G57" s="154">
        <f t="shared" si="0"/>
        <v>100</v>
      </c>
      <c r="H57" s="156">
        <f t="shared" si="1"/>
        <v>5</v>
      </c>
      <c r="I57" s="341"/>
      <c r="J57" s="202"/>
      <c r="K57" s="143"/>
      <c r="L57" s="143"/>
      <c r="M57" s="143"/>
      <c r="N57" s="202"/>
      <c r="O57" s="344"/>
      <c r="P57" s="341"/>
      <c r="Q57" s="202"/>
      <c r="R57" s="143"/>
      <c r="S57" s="143"/>
      <c r="T57" s="143">
        <v>100</v>
      </c>
      <c r="U57" s="202">
        <v>25</v>
      </c>
      <c r="V57" s="344">
        <v>5</v>
      </c>
      <c r="W57" s="286"/>
      <c r="X57" s="202" t="s">
        <v>117</v>
      </c>
    </row>
    <row r="58" spans="1:24" ht="20.25" customHeight="1">
      <c r="A58" s="371">
        <v>19</v>
      </c>
      <c r="B58" s="128"/>
      <c r="C58" s="401" t="s">
        <v>217</v>
      </c>
      <c r="D58" s="252" t="s">
        <v>195</v>
      </c>
      <c r="E58" s="186" t="s">
        <v>187</v>
      </c>
      <c r="F58" s="126">
        <f>SUM(I58:U58)-O58</f>
        <v>100</v>
      </c>
      <c r="G58" s="154">
        <f t="shared" si="0"/>
        <v>75</v>
      </c>
      <c r="H58" s="156">
        <f>SUM(O58+V58)</f>
        <v>4</v>
      </c>
      <c r="I58" s="341"/>
      <c r="J58" s="202"/>
      <c r="K58" s="143"/>
      <c r="L58" s="143"/>
      <c r="M58" s="143">
        <v>75</v>
      </c>
      <c r="N58" s="202">
        <v>25</v>
      </c>
      <c r="O58" s="344">
        <v>4</v>
      </c>
      <c r="P58" s="341"/>
      <c r="Q58" s="202"/>
      <c r="R58" s="143"/>
      <c r="S58" s="143"/>
      <c r="T58" s="143"/>
      <c r="U58" s="202"/>
      <c r="V58" s="344"/>
      <c r="W58" s="202" t="s">
        <v>117</v>
      </c>
      <c r="X58" s="202"/>
    </row>
    <row r="59" spans="1:24" ht="25.5">
      <c r="A59" s="371">
        <v>20</v>
      </c>
      <c r="B59" s="128"/>
      <c r="C59" s="401" t="s">
        <v>217</v>
      </c>
      <c r="D59" s="252" t="s">
        <v>195</v>
      </c>
      <c r="E59" s="186" t="s">
        <v>188</v>
      </c>
      <c r="F59" s="126">
        <f t="shared" si="2"/>
        <v>100</v>
      </c>
      <c r="G59" s="154">
        <f t="shared" si="0"/>
        <v>75</v>
      </c>
      <c r="H59" s="156">
        <f t="shared" si="1"/>
        <v>4</v>
      </c>
      <c r="I59" s="342"/>
      <c r="J59" s="149"/>
      <c r="K59" s="145"/>
      <c r="L59" s="145"/>
      <c r="M59" s="145"/>
      <c r="N59" s="149"/>
      <c r="O59" s="343"/>
      <c r="P59" s="341"/>
      <c r="Q59" s="202"/>
      <c r="R59" s="143"/>
      <c r="S59" s="143"/>
      <c r="T59" s="143">
        <v>75</v>
      </c>
      <c r="U59" s="202">
        <v>25</v>
      </c>
      <c r="V59" s="344">
        <v>4</v>
      </c>
      <c r="W59" s="285"/>
      <c r="X59" s="202" t="s">
        <v>117</v>
      </c>
    </row>
    <row r="60" spans="1:24" ht="13.5" thickBot="1">
      <c r="A60" s="397"/>
      <c r="B60" s="119"/>
      <c r="C60" s="148"/>
      <c r="D60" s="148"/>
      <c r="E60" s="184" t="s">
        <v>138</v>
      </c>
      <c r="F60" s="221">
        <f>SUM(F34:F59)</f>
        <v>1504</v>
      </c>
      <c r="G60" s="134">
        <f>SUM(G34:G59)</f>
        <v>880</v>
      </c>
      <c r="H60" s="156">
        <f t="shared" si="1"/>
        <v>60</v>
      </c>
      <c r="I60" s="187">
        <f aca="true" t="shared" si="3" ref="I60:V60">SUM(I35:I59)</f>
        <v>92</v>
      </c>
      <c r="J60" s="187">
        <f t="shared" si="3"/>
        <v>45</v>
      </c>
      <c r="K60" s="187">
        <f t="shared" si="3"/>
        <v>112</v>
      </c>
      <c r="L60" s="187">
        <f t="shared" si="3"/>
        <v>30</v>
      </c>
      <c r="M60" s="187">
        <f t="shared" si="3"/>
        <v>100</v>
      </c>
      <c r="N60" s="187">
        <f t="shared" si="3"/>
        <v>346</v>
      </c>
      <c r="O60" s="187">
        <f t="shared" si="3"/>
        <v>25</v>
      </c>
      <c r="P60" s="187">
        <f t="shared" si="3"/>
        <v>89</v>
      </c>
      <c r="Q60" s="187">
        <f t="shared" si="3"/>
        <v>52</v>
      </c>
      <c r="R60" s="187">
        <f t="shared" si="3"/>
        <v>25</v>
      </c>
      <c r="S60" s="187">
        <f t="shared" si="3"/>
        <v>56</v>
      </c>
      <c r="T60" s="187">
        <f t="shared" si="3"/>
        <v>275</v>
      </c>
      <c r="U60" s="187">
        <f t="shared" si="3"/>
        <v>278</v>
      </c>
      <c r="V60" s="187">
        <f t="shared" si="3"/>
        <v>35</v>
      </c>
      <c r="W60" s="117"/>
      <c r="X60" s="117"/>
    </row>
    <row r="61" spans="1:24" ht="12.75">
      <c r="A61" s="397"/>
      <c r="E61" s="189" t="s">
        <v>139</v>
      </c>
      <c r="F61" s="190">
        <f>SUM(F55:F59)</f>
        <v>500</v>
      </c>
      <c r="G61" s="153">
        <f>SUM(G55:G59)</f>
        <v>375</v>
      </c>
      <c r="H61" s="127">
        <f>SUM(H55:H59)</f>
        <v>20</v>
      </c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7"/>
      <c r="X61" s="147"/>
    </row>
    <row r="62" spans="1:24" ht="12.75">
      <c r="A62" s="397"/>
      <c r="E62" s="191" t="s">
        <v>156</v>
      </c>
      <c r="F62" s="123">
        <f>SUM(F36+F43+F45+F47+F49+F51)</f>
        <v>375</v>
      </c>
      <c r="G62" s="192">
        <f>SUM(G36+G43+G45+G47+G49+G51)</f>
        <v>170</v>
      </c>
      <c r="H62" s="192">
        <f>SUM(H36+H43+H45+H47+H49+H51)</f>
        <v>15</v>
      </c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7"/>
      <c r="X62" s="147"/>
    </row>
    <row r="63" spans="1:24" ht="12.75">
      <c r="A63" s="397"/>
      <c r="E63" s="184" t="s">
        <v>140</v>
      </c>
      <c r="F63" s="133">
        <f>N60+U60</f>
        <v>624</v>
      </c>
      <c r="G63" s="118"/>
      <c r="H63" s="407">
        <f>F63/25</f>
        <v>24.96</v>
      </c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7"/>
      <c r="X63" s="147"/>
    </row>
    <row r="64" spans="1:24" ht="12.75">
      <c r="A64" s="397"/>
      <c r="E64" s="184" t="s">
        <v>159</v>
      </c>
      <c r="F64" s="121"/>
      <c r="G64" s="134">
        <f>SUM(I60+J60+P60+Q60)</f>
        <v>278</v>
      </c>
      <c r="H64" s="407">
        <f>G64/25</f>
        <v>11.12</v>
      </c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7"/>
      <c r="X64" s="147"/>
    </row>
    <row r="65" spans="1:24" ht="12.75">
      <c r="A65" s="397"/>
      <c r="E65" s="193" t="s">
        <v>158</v>
      </c>
      <c r="F65" s="121"/>
      <c r="G65" s="194">
        <f>SUM(K60+L60+M60+R60+S60+T60)</f>
        <v>598</v>
      </c>
      <c r="H65" s="407">
        <f>G65/25</f>
        <v>23.92</v>
      </c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7"/>
      <c r="X65" s="147"/>
    </row>
    <row r="66" spans="1:24" ht="12.75">
      <c r="A66" s="397"/>
      <c r="E66" s="195" t="s">
        <v>228</v>
      </c>
      <c r="F66" s="155"/>
      <c r="G66" s="155"/>
      <c r="H66" s="271">
        <f>SUM(H63:H65)</f>
        <v>60</v>
      </c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7"/>
      <c r="X66" s="147"/>
    </row>
    <row r="67" ht="12.75">
      <c r="F67" s="223"/>
    </row>
    <row r="71" spans="8:20" ht="15.75">
      <c r="H71" s="598" t="s">
        <v>192</v>
      </c>
      <c r="I71" s="598"/>
      <c r="J71" s="598"/>
      <c r="K71" s="598"/>
      <c r="L71" s="598"/>
      <c r="M71" s="598"/>
      <c r="N71" s="598"/>
      <c r="O71" s="166"/>
      <c r="P71" s="166"/>
      <c r="Q71" s="166"/>
      <c r="R71" s="166"/>
      <c r="S71" s="596" t="s">
        <v>215</v>
      </c>
      <c r="T71" s="596"/>
    </row>
    <row r="73" spans="1:24" ht="13.5" thickBot="1">
      <c r="A73" s="568" t="s">
        <v>107</v>
      </c>
      <c r="B73" s="507" t="s">
        <v>136</v>
      </c>
      <c r="C73" s="566" t="s">
        <v>220</v>
      </c>
      <c r="D73" s="559" t="s">
        <v>195</v>
      </c>
      <c r="E73" s="508" t="s">
        <v>108</v>
      </c>
      <c r="F73" s="508" t="s">
        <v>141</v>
      </c>
      <c r="G73" s="508" t="s">
        <v>142</v>
      </c>
      <c r="H73" s="564" t="s">
        <v>157</v>
      </c>
      <c r="I73" s="513" t="s">
        <v>143</v>
      </c>
      <c r="J73" s="513"/>
      <c r="K73" s="513"/>
      <c r="L73" s="513"/>
      <c r="M73" s="513"/>
      <c r="N73" s="513"/>
      <c r="O73" s="513"/>
      <c r="P73" s="513" t="s">
        <v>144</v>
      </c>
      <c r="Q73" s="513"/>
      <c r="R73" s="513"/>
      <c r="S73" s="513"/>
      <c r="T73" s="513"/>
      <c r="U73" s="513"/>
      <c r="V73" s="513"/>
      <c r="W73" s="512" t="s">
        <v>110</v>
      </c>
      <c r="X73" s="512"/>
    </row>
    <row r="74" spans="1:24" ht="25.5">
      <c r="A74" s="568"/>
      <c r="B74" s="507"/>
      <c r="C74" s="567"/>
      <c r="D74" s="561"/>
      <c r="E74" s="508"/>
      <c r="F74" s="540"/>
      <c r="G74" s="541"/>
      <c r="H74" s="565"/>
      <c r="I74" s="135" t="s">
        <v>2</v>
      </c>
      <c r="J74" s="136" t="s">
        <v>115</v>
      </c>
      <c r="K74" s="142" t="s">
        <v>111</v>
      </c>
      <c r="L74" s="142" t="s">
        <v>15</v>
      </c>
      <c r="M74" s="142" t="s">
        <v>16</v>
      </c>
      <c r="N74" s="315" t="s">
        <v>116</v>
      </c>
      <c r="O74" s="335" t="s">
        <v>7</v>
      </c>
      <c r="P74" s="314" t="s">
        <v>2</v>
      </c>
      <c r="Q74" s="315" t="s">
        <v>115</v>
      </c>
      <c r="R74" s="142" t="s">
        <v>111</v>
      </c>
      <c r="S74" s="142" t="s">
        <v>15</v>
      </c>
      <c r="T74" s="142" t="s">
        <v>16</v>
      </c>
      <c r="U74" s="136" t="s">
        <v>116</v>
      </c>
      <c r="V74" s="137" t="s">
        <v>7</v>
      </c>
      <c r="W74" s="138" t="s">
        <v>112</v>
      </c>
      <c r="X74" s="139" t="s">
        <v>113</v>
      </c>
    </row>
    <row r="75" spans="1:24" ht="12.75">
      <c r="A75" s="371">
        <v>1</v>
      </c>
      <c r="B75" s="183"/>
      <c r="C75" s="288" t="s">
        <v>218</v>
      </c>
      <c r="D75" s="288"/>
      <c r="E75" s="122" t="s">
        <v>147</v>
      </c>
      <c r="F75" s="132">
        <f>SUM(I75:U75)-O75</f>
        <v>25</v>
      </c>
      <c r="G75" s="129">
        <f>SUM(I75:T75)-O75-N75</f>
        <v>15</v>
      </c>
      <c r="H75" s="150">
        <f>SUM(O75+V75)</f>
        <v>1</v>
      </c>
      <c r="I75" s="320">
        <v>15</v>
      </c>
      <c r="J75" s="306"/>
      <c r="K75" s="144"/>
      <c r="L75" s="144"/>
      <c r="M75" s="144"/>
      <c r="N75" s="306">
        <v>10</v>
      </c>
      <c r="O75" s="336">
        <v>1</v>
      </c>
      <c r="P75" s="320"/>
      <c r="Q75" s="306"/>
      <c r="R75" s="144"/>
      <c r="S75" s="144"/>
      <c r="T75" s="144"/>
      <c r="U75" s="306"/>
      <c r="V75" s="330"/>
      <c r="W75" s="281" t="s">
        <v>117</v>
      </c>
      <c r="X75" s="205"/>
    </row>
    <row r="76" spans="1:24" ht="12.75">
      <c r="A76" s="371">
        <v>2</v>
      </c>
      <c r="B76" s="183"/>
      <c r="C76" s="288" t="s">
        <v>219</v>
      </c>
      <c r="D76" s="288"/>
      <c r="E76" s="122" t="s">
        <v>197</v>
      </c>
      <c r="F76" s="132">
        <f>SUM(I76:U76)-O76</f>
        <v>50</v>
      </c>
      <c r="G76" s="129">
        <f>SUM(I76:T76)-O76-N76</f>
        <v>25</v>
      </c>
      <c r="H76" s="150">
        <f>SUM(O76+V76)</f>
        <v>2</v>
      </c>
      <c r="I76" s="320">
        <v>15</v>
      </c>
      <c r="J76" s="306">
        <v>10</v>
      </c>
      <c r="K76" s="144"/>
      <c r="L76" s="144"/>
      <c r="M76" s="144"/>
      <c r="N76" s="306">
        <v>25</v>
      </c>
      <c r="O76" s="336">
        <v>2</v>
      </c>
      <c r="P76" s="320"/>
      <c r="Q76" s="306"/>
      <c r="R76" s="144"/>
      <c r="S76" s="144"/>
      <c r="T76" s="144"/>
      <c r="U76" s="306"/>
      <c r="V76" s="330"/>
      <c r="W76" s="281" t="s">
        <v>137</v>
      </c>
      <c r="X76" s="205"/>
    </row>
    <row r="77" spans="1:24" ht="12.75">
      <c r="A77" s="371">
        <v>3</v>
      </c>
      <c r="B77" s="183"/>
      <c r="C77" s="288" t="s">
        <v>219</v>
      </c>
      <c r="D77" s="288"/>
      <c r="E77" s="122" t="s">
        <v>210</v>
      </c>
      <c r="F77" s="132">
        <f>SUM(I77:U77)-O77</f>
        <v>25</v>
      </c>
      <c r="G77" s="129">
        <f>SUM(I77:T77)-O77-N77</f>
        <v>15</v>
      </c>
      <c r="H77" s="150">
        <f>SUM(O77+V77)</f>
        <v>1</v>
      </c>
      <c r="I77" s="320">
        <v>10</v>
      </c>
      <c r="J77" s="306"/>
      <c r="K77" s="144"/>
      <c r="L77" s="144">
        <v>5</v>
      </c>
      <c r="M77" s="144"/>
      <c r="N77" s="306">
        <v>10</v>
      </c>
      <c r="O77" s="336">
        <v>1</v>
      </c>
      <c r="P77" s="320"/>
      <c r="Q77" s="306"/>
      <c r="R77" s="144"/>
      <c r="S77" s="144"/>
      <c r="T77" s="144"/>
      <c r="U77" s="306"/>
      <c r="V77" s="330"/>
      <c r="W77" s="281" t="s">
        <v>117</v>
      </c>
      <c r="X77" s="205"/>
    </row>
    <row r="78" spans="1:24" ht="12.75">
      <c r="A78" s="371">
        <v>4</v>
      </c>
      <c r="B78" s="183"/>
      <c r="C78" s="288" t="s">
        <v>218</v>
      </c>
      <c r="D78" s="288" t="s">
        <v>195</v>
      </c>
      <c r="E78" s="184" t="s">
        <v>160</v>
      </c>
      <c r="F78" s="132">
        <f>SUM(I78:U78)-O78</f>
        <v>75</v>
      </c>
      <c r="G78" s="129">
        <f>SUM(I78:T78)-O78-N78</f>
        <v>35</v>
      </c>
      <c r="H78" s="150">
        <f>SUM(O78+V78)</f>
        <v>3</v>
      </c>
      <c r="I78" s="320"/>
      <c r="J78" s="306"/>
      <c r="K78" s="144"/>
      <c r="L78" s="144"/>
      <c r="M78" s="144"/>
      <c r="N78" s="306"/>
      <c r="O78" s="336"/>
      <c r="P78" s="320">
        <v>10</v>
      </c>
      <c r="Q78" s="306">
        <v>5</v>
      </c>
      <c r="R78" s="144"/>
      <c r="S78" s="144">
        <v>20</v>
      </c>
      <c r="T78" s="144"/>
      <c r="U78" s="306">
        <v>40</v>
      </c>
      <c r="V78" s="330">
        <v>3</v>
      </c>
      <c r="W78" s="281"/>
      <c r="X78" s="205" t="s">
        <v>46</v>
      </c>
    </row>
    <row r="79" spans="1:24" ht="12.75">
      <c r="A79" s="491">
        <v>5</v>
      </c>
      <c r="B79" s="495" t="s">
        <v>128</v>
      </c>
      <c r="C79" s="401" t="s">
        <v>217</v>
      </c>
      <c r="D79" s="288" t="s">
        <v>195</v>
      </c>
      <c r="E79" s="191" t="s">
        <v>66</v>
      </c>
      <c r="F79" s="497">
        <f>SUM(I79:U79)-O79</f>
        <v>75</v>
      </c>
      <c r="G79" s="529">
        <f>SUM(I79:T79)-O79-N79</f>
        <v>35</v>
      </c>
      <c r="H79" s="503">
        <f>SUM(O79+V79)</f>
        <v>3</v>
      </c>
      <c r="I79" s="499"/>
      <c r="J79" s="306"/>
      <c r="K79" s="517">
        <v>30</v>
      </c>
      <c r="L79" s="517">
        <v>5</v>
      </c>
      <c r="M79" s="144"/>
      <c r="N79" s="491">
        <v>40</v>
      </c>
      <c r="O79" s="501">
        <v>3</v>
      </c>
      <c r="P79" s="320"/>
      <c r="Q79" s="306"/>
      <c r="R79" s="144"/>
      <c r="S79" s="144"/>
      <c r="T79" s="144"/>
      <c r="U79" s="306"/>
      <c r="V79" s="330"/>
      <c r="W79" s="499" t="s">
        <v>137</v>
      </c>
      <c r="X79" s="149"/>
    </row>
    <row r="80" spans="1:24" ht="12.75">
      <c r="A80" s="492"/>
      <c r="B80" s="496"/>
      <c r="C80" s="401" t="s">
        <v>217</v>
      </c>
      <c r="D80" s="288" t="s">
        <v>195</v>
      </c>
      <c r="E80" s="191" t="s">
        <v>121</v>
      </c>
      <c r="F80" s="498"/>
      <c r="G80" s="530"/>
      <c r="H80" s="504"/>
      <c r="I80" s="500"/>
      <c r="J80" s="306"/>
      <c r="K80" s="518"/>
      <c r="L80" s="518"/>
      <c r="M80" s="144"/>
      <c r="N80" s="492"/>
      <c r="O80" s="502"/>
      <c r="P80" s="320"/>
      <c r="Q80" s="306"/>
      <c r="R80" s="144"/>
      <c r="S80" s="144"/>
      <c r="T80" s="144"/>
      <c r="U80" s="306"/>
      <c r="V80" s="330"/>
      <c r="W80" s="500"/>
      <c r="X80" s="149"/>
    </row>
    <row r="81" spans="1:24" ht="12.75">
      <c r="A81" s="371">
        <v>6</v>
      </c>
      <c r="B81" s="366"/>
      <c r="C81" s="401" t="s">
        <v>217</v>
      </c>
      <c r="D81" s="288" t="s">
        <v>195</v>
      </c>
      <c r="E81" s="184" t="s">
        <v>123</v>
      </c>
      <c r="F81" s="132">
        <f>SUM(I81:U81)-O81</f>
        <v>75</v>
      </c>
      <c r="G81" s="129">
        <f>SUM(I81:T81)-O81-N81</f>
        <v>40</v>
      </c>
      <c r="H81" s="150">
        <f>SUM(O81+V81)</f>
        <v>3</v>
      </c>
      <c r="I81" s="320"/>
      <c r="J81" s="306"/>
      <c r="K81" s="144"/>
      <c r="L81" s="144"/>
      <c r="M81" s="144"/>
      <c r="N81" s="306"/>
      <c r="O81" s="336"/>
      <c r="P81" s="320">
        <v>25</v>
      </c>
      <c r="Q81" s="306"/>
      <c r="R81" s="144">
        <v>15</v>
      </c>
      <c r="S81" s="144"/>
      <c r="T81" s="144"/>
      <c r="U81" s="306">
        <v>35</v>
      </c>
      <c r="V81" s="330">
        <v>3</v>
      </c>
      <c r="W81" s="281"/>
      <c r="X81" s="205" t="s">
        <v>137</v>
      </c>
    </row>
    <row r="82" spans="1:24" ht="12.75">
      <c r="A82" s="368">
        <v>7</v>
      </c>
      <c r="B82" s="366"/>
      <c r="C82" s="401" t="s">
        <v>217</v>
      </c>
      <c r="D82" s="288" t="s">
        <v>195</v>
      </c>
      <c r="E82" s="184" t="s">
        <v>212</v>
      </c>
      <c r="F82" s="158">
        <f>SUM(I82:U82)-O82</f>
        <v>25</v>
      </c>
      <c r="G82" s="301">
        <f>SUM(I82:T82)-O82-N82</f>
        <v>15</v>
      </c>
      <c r="H82" s="313">
        <f>SUM(O82+V82)</f>
        <v>1</v>
      </c>
      <c r="I82" s="304">
        <v>10</v>
      </c>
      <c r="J82" s="308"/>
      <c r="K82" s="144">
        <v>5</v>
      </c>
      <c r="L82" s="302"/>
      <c r="M82" s="144"/>
      <c r="N82" s="308">
        <v>10</v>
      </c>
      <c r="O82" s="337">
        <v>1</v>
      </c>
      <c r="P82" s="320"/>
      <c r="Q82" s="306"/>
      <c r="R82" s="144"/>
      <c r="S82" s="144"/>
      <c r="T82" s="144"/>
      <c r="U82" s="306"/>
      <c r="V82" s="330"/>
      <c r="W82" s="276" t="s">
        <v>137</v>
      </c>
      <c r="X82" s="300"/>
    </row>
    <row r="83" spans="1:24" ht="12.75">
      <c r="A83" s="491">
        <v>8</v>
      </c>
      <c r="B83" s="495" t="s">
        <v>130</v>
      </c>
      <c r="C83" s="401" t="s">
        <v>217</v>
      </c>
      <c r="D83" s="288" t="s">
        <v>195</v>
      </c>
      <c r="E83" s="191" t="s">
        <v>199</v>
      </c>
      <c r="F83" s="497">
        <f>SUM(I83:U83)-O83</f>
        <v>100</v>
      </c>
      <c r="G83" s="529">
        <f>SUM(I83:T83)-O83-N83</f>
        <v>47</v>
      </c>
      <c r="H83" s="503">
        <f>SUM(O83+V83)</f>
        <v>4</v>
      </c>
      <c r="I83" s="499">
        <v>15</v>
      </c>
      <c r="J83" s="491">
        <v>12</v>
      </c>
      <c r="K83" s="144"/>
      <c r="L83" s="517">
        <v>20</v>
      </c>
      <c r="M83" s="144"/>
      <c r="N83" s="491">
        <v>53</v>
      </c>
      <c r="O83" s="501">
        <v>4</v>
      </c>
      <c r="P83" s="320"/>
      <c r="Q83" s="306"/>
      <c r="R83" s="144"/>
      <c r="S83" s="144"/>
      <c r="T83" s="144"/>
      <c r="U83" s="306"/>
      <c r="V83" s="330"/>
      <c r="W83" s="499" t="s">
        <v>46</v>
      </c>
      <c r="X83" s="205"/>
    </row>
    <row r="84" spans="1:24" ht="12.75">
      <c r="A84" s="492"/>
      <c r="B84" s="496"/>
      <c r="C84" s="401" t="s">
        <v>217</v>
      </c>
      <c r="D84" s="288" t="s">
        <v>195</v>
      </c>
      <c r="E84" s="191" t="s">
        <v>124</v>
      </c>
      <c r="F84" s="498"/>
      <c r="G84" s="530"/>
      <c r="H84" s="504"/>
      <c r="I84" s="500"/>
      <c r="J84" s="492"/>
      <c r="K84" s="144"/>
      <c r="L84" s="518"/>
      <c r="M84" s="144"/>
      <c r="N84" s="492"/>
      <c r="O84" s="502"/>
      <c r="P84" s="320"/>
      <c r="Q84" s="306"/>
      <c r="R84" s="144"/>
      <c r="S84" s="144"/>
      <c r="T84" s="144"/>
      <c r="U84" s="306"/>
      <c r="V84" s="330"/>
      <c r="W84" s="500"/>
      <c r="X84" s="205" t="s">
        <v>119</v>
      </c>
    </row>
    <row r="85" spans="1:24" ht="12.75">
      <c r="A85" s="491">
        <v>9</v>
      </c>
      <c r="B85" s="495" t="s">
        <v>131</v>
      </c>
      <c r="C85" s="401" t="s">
        <v>217</v>
      </c>
      <c r="D85" s="288" t="s">
        <v>195</v>
      </c>
      <c r="E85" s="191" t="s">
        <v>125</v>
      </c>
      <c r="F85" s="497">
        <f>SUM(I85:U85)-O85</f>
        <v>50</v>
      </c>
      <c r="G85" s="529">
        <f>SUM(I85:T85)-O85-N85</f>
        <v>25</v>
      </c>
      <c r="H85" s="503">
        <f>SUM(O85+V85)</f>
        <v>2</v>
      </c>
      <c r="I85" s="499">
        <v>15</v>
      </c>
      <c r="J85" s="306"/>
      <c r="K85" s="517">
        <v>10</v>
      </c>
      <c r="L85" s="144"/>
      <c r="M85" s="144"/>
      <c r="N85" s="491">
        <v>25</v>
      </c>
      <c r="O85" s="501">
        <v>2</v>
      </c>
      <c r="P85" s="320"/>
      <c r="Q85" s="306"/>
      <c r="R85" s="144"/>
      <c r="S85" s="144"/>
      <c r="T85" s="144"/>
      <c r="U85" s="306"/>
      <c r="V85" s="330"/>
      <c r="W85" s="499" t="s">
        <v>137</v>
      </c>
      <c r="X85" s="205"/>
    </row>
    <row r="86" spans="1:24" ht="12.75">
      <c r="A86" s="492"/>
      <c r="B86" s="496"/>
      <c r="C86" s="401" t="s">
        <v>217</v>
      </c>
      <c r="D86" s="254" t="s">
        <v>195</v>
      </c>
      <c r="E86" s="191" t="s">
        <v>133</v>
      </c>
      <c r="F86" s="498"/>
      <c r="G86" s="530"/>
      <c r="H86" s="504"/>
      <c r="I86" s="500"/>
      <c r="J86" s="306"/>
      <c r="K86" s="518"/>
      <c r="L86" s="144"/>
      <c r="M86" s="144"/>
      <c r="N86" s="492"/>
      <c r="O86" s="502"/>
      <c r="P86" s="304"/>
      <c r="Q86" s="308"/>
      <c r="R86" s="302"/>
      <c r="S86" s="302"/>
      <c r="T86" s="144"/>
      <c r="U86" s="308"/>
      <c r="V86" s="326"/>
      <c r="W86" s="500"/>
      <c r="X86" s="299"/>
    </row>
    <row r="87" spans="1:24" ht="12.75">
      <c r="A87" s="491">
        <v>10</v>
      </c>
      <c r="B87" s="495" t="s">
        <v>132</v>
      </c>
      <c r="C87" s="252" t="s">
        <v>216</v>
      </c>
      <c r="D87" s="373" t="s">
        <v>195</v>
      </c>
      <c r="E87" s="191" t="s">
        <v>154</v>
      </c>
      <c r="F87" s="497">
        <f>SUM(I87:U87)-O87</f>
        <v>75</v>
      </c>
      <c r="G87" s="529">
        <f>SUM(I87:T87)-O87-N87</f>
        <v>30</v>
      </c>
      <c r="H87" s="503">
        <f>SUM(O87+V87)</f>
        <v>3</v>
      </c>
      <c r="I87" s="320"/>
      <c r="J87" s="306"/>
      <c r="K87" s="144"/>
      <c r="L87" s="144"/>
      <c r="M87" s="144"/>
      <c r="N87" s="306"/>
      <c r="O87" s="336"/>
      <c r="P87" s="499">
        <v>10</v>
      </c>
      <c r="Q87" s="491">
        <v>5</v>
      </c>
      <c r="R87" s="517"/>
      <c r="S87" s="517">
        <v>15</v>
      </c>
      <c r="T87" s="144"/>
      <c r="U87" s="491">
        <v>45</v>
      </c>
      <c r="V87" s="501">
        <v>3</v>
      </c>
      <c r="W87" s="281"/>
      <c r="X87" s="491" t="s">
        <v>137</v>
      </c>
    </row>
    <row r="88" spans="1:24" ht="12.75">
      <c r="A88" s="492"/>
      <c r="B88" s="496"/>
      <c r="C88" s="252" t="s">
        <v>216</v>
      </c>
      <c r="D88" s="374" t="s">
        <v>195</v>
      </c>
      <c r="E88" s="191" t="s">
        <v>208</v>
      </c>
      <c r="F88" s="498"/>
      <c r="G88" s="530"/>
      <c r="H88" s="504"/>
      <c r="I88" s="320"/>
      <c r="J88" s="306"/>
      <c r="K88" s="144"/>
      <c r="L88" s="144"/>
      <c r="M88" s="144"/>
      <c r="N88" s="306"/>
      <c r="O88" s="336"/>
      <c r="P88" s="500"/>
      <c r="Q88" s="492"/>
      <c r="R88" s="518"/>
      <c r="S88" s="518"/>
      <c r="T88" s="144"/>
      <c r="U88" s="492"/>
      <c r="V88" s="502"/>
      <c r="W88" s="281"/>
      <c r="X88" s="492"/>
    </row>
    <row r="89" spans="1:24" ht="12.75">
      <c r="A89" s="491">
        <v>11</v>
      </c>
      <c r="B89" s="495" t="s">
        <v>150</v>
      </c>
      <c r="C89" s="401" t="s">
        <v>217</v>
      </c>
      <c r="D89" s="288" t="s">
        <v>195</v>
      </c>
      <c r="E89" s="191" t="s">
        <v>81</v>
      </c>
      <c r="F89" s="497">
        <f>SUM(I89:U89)-O89</f>
        <v>150</v>
      </c>
      <c r="G89" s="529">
        <f>SUM(I89:T89)-O89-N89</f>
        <v>60</v>
      </c>
      <c r="H89" s="503">
        <f>SUM(O89+V89)</f>
        <v>6</v>
      </c>
      <c r="I89" s="499">
        <v>15</v>
      </c>
      <c r="J89" s="306"/>
      <c r="K89" s="517">
        <v>10</v>
      </c>
      <c r="L89" s="517">
        <v>5</v>
      </c>
      <c r="M89" s="144"/>
      <c r="N89" s="491">
        <v>45</v>
      </c>
      <c r="O89" s="501"/>
      <c r="P89" s="499">
        <v>15</v>
      </c>
      <c r="Q89" s="306"/>
      <c r="R89" s="517">
        <v>10</v>
      </c>
      <c r="S89" s="517">
        <v>5</v>
      </c>
      <c r="T89" s="144"/>
      <c r="U89" s="491">
        <v>45</v>
      </c>
      <c r="V89" s="501">
        <v>6</v>
      </c>
      <c r="W89" s="499"/>
      <c r="X89" s="491" t="s">
        <v>46</v>
      </c>
    </row>
    <row r="90" spans="1:24" ht="12.75">
      <c r="A90" s="492"/>
      <c r="B90" s="496"/>
      <c r="C90" s="401" t="s">
        <v>217</v>
      </c>
      <c r="D90" s="288" t="s">
        <v>195</v>
      </c>
      <c r="E90" s="191" t="s">
        <v>82</v>
      </c>
      <c r="F90" s="498"/>
      <c r="G90" s="530"/>
      <c r="H90" s="504"/>
      <c r="I90" s="500"/>
      <c r="J90" s="306"/>
      <c r="K90" s="518"/>
      <c r="L90" s="518"/>
      <c r="M90" s="144"/>
      <c r="N90" s="492"/>
      <c r="O90" s="502"/>
      <c r="P90" s="500"/>
      <c r="Q90" s="306"/>
      <c r="R90" s="518"/>
      <c r="S90" s="518"/>
      <c r="T90" s="144"/>
      <c r="U90" s="492"/>
      <c r="V90" s="502"/>
      <c r="W90" s="500"/>
      <c r="X90" s="492"/>
    </row>
    <row r="91" spans="1:24" ht="12.75">
      <c r="A91" s="491">
        <v>12</v>
      </c>
      <c r="B91" s="495" t="s">
        <v>151</v>
      </c>
      <c r="C91" s="401" t="s">
        <v>217</v>
      </c>
      <c r="D91" s="288" t="s">
        <v>195</v>
      </c>
      <c r="E91" s="191" t="s">
        <v>201</v>
      </c>
      <c r="F91" s="555">
        <f>SUM(I91:U91)-O91</f>
        <v>50</v>
      </c>
      <c r="G91" s="493">
        <f>SUM(I91:T91)-O91-N91</f>
        <v>25</v>
      </c>
      <c r="H91" s="557">
        <f>SUM(O91+V91)</f>
        <v>2</v>
      </c>
      <c r="I91" s="499">
        <v>15</v>
      </c>
      <c r="J91" s="306"/>
      <c r="K91" s="517">
        <v>10</v>
      </c>
      <c r="L91" s="144"/>
      <c r="M91" s="144"/>
      <c r="N91" s="491">
        <v>25</v>
      </c>
      <c r="O91" s="501">
        <v>2</v>
      </c>
      <c r="P91" s="499"/>
      <c r="Q91" s="306"/>
      <c r="R91" s="517"/>
      <c r="S91" s="144"/>
      <c r="T91" s="144"/>
      <c r="U91" s="491"/>
      <c r="V91" s="501"/>
      <c r="W91" s="499" t="s">
        <v>137</v>
      </c>
      <c r="X91" s="491"/>
    </row>
    <row r="92" spans="1:24" ht="12.75">
      <c r="A92" s="492"/>
      <c r="B92" s="496"/>
      <c r="C92" s="401" t="s">
        <v>217</v>
      </c>
      <c r="D92" s="288" t="s">
        <v>195</v>
      </c>
      <c r="E92" s="191" t="s">
        <v>145</v>
      </c>
      <c r="F92" s="556"/>
      <c r="G92" s="494"/>
      <c r="H92" s="558"/>
      <c r="I92" s="500"/>
      <c r="J92" s="306"/>
      <c r="K92" s="518"/>
      <c r="L92" s="144"/>
      <c r="M92" s="144"/>
      <c r="N92" s="492"/>
      <c r="O92" s="502"/>
      <c r="P92" s="500"/>
      <c r="Q92" s="306"/>
      <c r="R92" s="518"/>
      <c r="S92" s="144"/>
      <c r="T92" s="144"/>
      <c r="U92" s="492"/>
      <c r="V92" s="502"/>
      <c r="W92" s="500"/>
      <c r="X92" s="492"/>
    </row>
    <row r="93" spans="1:24" ht="14.25" customHeight="1">
      <c r="A93" s="371">
        <v>13</v>
      </c>
      <c r="B93" s="252"/>
      <c r="C93" s="288"/>
      <c r="D93" s="288" t="s">
        <v>195</v>
      </c>
      <c r="E93" s="291" t="s">
        <v>204</v>
      </c>
      <c r="F93" s="292">
        <v>25</v>
      </c>
      <c r="G93" s="293">
        <v>6</v>
      </c>
      <c r="H93" s="294">
        <v>1</v>
      </c>
      <c r="I93" s="333"/>
      <c r="J93" s="334"/>
      <c r="K93" s="289"/>
      <c r="L93" s="290"/>
      <c r="M93" s="290"/>
      <c r="N93" s="338"/>
      <c r="O93" s="339"/>
      <c r="P93" s="333"/>
      <c r="Q93" s="334"/>
      <c r="R93" s="289"/>
      <c r="S93" s="295">
        <v>6</v>
      </c>
      <c r="T93" s="295"/>
      <c r="U93" s="297">
        <v>19</v>
      </c>
      <c r="V93" s="340">
        <v>1</v>
      </c>
      <c r="W93" s="296"/>
      <c r="X93" s="297" t="s">
        <v>117</v>
      </c>
    </row>
    <row r="94" spans="1:24" ht="25.5">
      <c r="A94" s="371">
        <v>14</v>
      </c>
      <c r="B94" s="366" t="s">
        <v>119</v>
      </c>
      <c r="C94" s="252" t="s">
        <v>217</v>
      </c>
      <c r="D94" s="252" t="s">
        <v>195</v>
      </c>
      <c r="E94" s="184" t="s">
        <v>227</v>
      </c>
      <c r="F94" s="132">
        <f>SUM(I94:U94)-O94</f>
        <v>50</v>
      </c>
      <c r="G94" s="129">
        <f>SUM(I94:T94)-O94-N94</f>
        <v>25</v>
      </c>
      <c r="H94" s="150">
        <f>SUM(O94+V94)</f>
        <v>2</v>
      </c>
      <c r="I94" s="320"/>
      <c r="J94" s="306"/>
      <c r="K94" s="144"/>
      <c r="L94" s="144"/>
      <c r="M94" s="144"/>
      <c r="N94" s="306"/>
      <c r="O94" s="336"/>
      <c r="P94" s="320">
        <v>15</v>
      </c>
      <c r="Q94" s="306"/>
      <c r="R94" s="144"/>
      <c r="S94" s="144">
        <v>10</v>
      </c>
      <c r="T94" s="144"/>
      <c r="U94" s="306">
        <v>25</v>
      </c>
      <c r="V94" s="330">
        <v>2</v>
      </c>
      <c r="W94" s="281"/>
      <c r="X94" s="287" t="s">
        <v>137</v>
      </c>
    </row>
    <row r="95" spans="1:24" ht="12.75">
      <c r="A95" s="491">
        <v>15</v>
      </c>
      <c r="B95" s="495" t="s">
        <v>200</v>
      </c>
      <c r="C95" s="252" t="s">
        <v>219</v>
      </c>
      <c r="D95" s="373"/>
      <c r="E95" s="191" t="s">
        <v>49</v>
      </c>
      <c r="F95" s="497">
        <f>SUM(I95:U95)-O95</f>
        <v>25</v>
      </c>
      <c r="G95" s="529">
        <f>SUM(I95:T95)-O95-N95</f>
        <v>15</v>
      </c>
      <c r="H95" s="503">
        <f>SUM(O95+V95)</f>
        <v>1</v>
      </c>
      <c r="I95" s="320"/>
      <c r="J95" s="306"/>
      <c r="K95" s="144"/>
      <c r="L95" s="144"/>
      <c r="M95" s="144"/>
      <c r="N95" s="306"/>
      <c r="O95" s="336"/>
      <c r="P95" s="499">
        <v>15</v>
      </c>
      <c r="Q95" s="306"/>
      <c r="R95" s="517"/>
      <c r="S95" s="144"/>
      <c r="T95" s="144"/>
      <c r="U95" s="491">
        <v>10</v>
      </c>
      <c r="V95" s="501">
        <v>1</v>
      </c>
      <c r="W95" s="281"/>
      <c r="X95" s="491" t="s">
        <v>117</v>
      </c>
    </row>
    <row r="96" spans="1:24" ht="12.75">
      <c r="A96" s="492"/>
      <c r="B96" s="496"/>
      <c r="C96" s="252" t="s">
        <v>219</v>
      </c>
      <c r="D96" s="374"/>
      <c r="E96" s="191" t="s">
        <v>50</v>
      </c>
      <c r="F96" s="498"/>
      <c r="G96" s="530"/>
      <c r="H96" s="504"/>
      <c r="I96" s="320"/>
      <c r="J96" s="306"/>
      <c r="K96" s="144"/>
      <c r="L96" s="144"/>
      <c r="M96" s="144"/>
      <c r="N96" s="306"/>
      <c r="O96" s="336"/>
      <c r="P96" s="500"/>
      <c r="Q96" s="306"/>
      <c r="R96" s="518"/>
      <c r="S96" s="144"/>
      <c r="T96" s="144"/>
      <c r="U96" s="492"/>
      <c r="V96" s="502"/>
      <c r="W96" s="281"/>
      <c r="X96" s="492"/>
    </row>
    <row r="97" spans="1:24" ht="12.75">
      <c r="A97" s="371">
        <v>16</v>
      </c>
      <c r="B97" s="306"/>
      <c r="C97" s="401" t="s">
        <v>217</v>
      </c>
      <c r="D97" s="288" t="s">
        <v>195</v>
      </c>
      <c r="E97" s="298" t="s">
        <v>155</v>
      </c>
      <c r="F97" s="132">
        <f>SUM(I97:U97)-O97</f>
        <v>50</v>
      </c>
      <c r="G97" s="121">
        <f>SUM(I97:T97)-O97-N97</f>
        <v>25</v>
      </c>
      <c r="H97" s="367">
        <f aca="true" t="shared" si="4" ref="H97:H102">SUM(O97+V97)</f>
        <v>2</v>
      </c>
      <c r="I97" s="281"/>
      <c r="J97" s="306"/>
      <c r="K97" s="144"/>
      <c r="L97" s="144"/>
      <c r="M97" s="144"/>
      <c r="N97" s="306"/>
      <c r="O97" s="336"/>
      <c r="P97" s="306">
        <v>15</v>
      </c>
      <c r="Q97" s="306"/>
      <c r="R97" s="144"/>
      <c r="S97" s="143">
        <v>10</v>
      </c>
      <c r="T97" s="143"/>
      <c r="U97" s="306">
        <v>25</v>
      </c>
      <c r="V97" s="306">
        <v>2</v>
      </c>
      <c r="W97" s="281"/>
      <c r="X97" s="306" t="s">
        <v>137</v>
      </c>
    </row>
    <row r="98" spans="1:24" ht="12.75">
      <c r="A98" s="371">
        <v>17</v>
      </c>
      <c r="B98" s="306"/>
      <c r="C98" s="401" t="s">
        <v>217</v>
      </c>
      <c r="D98" s="288" t="s">
        <v>195</v>
      </c>
      <c r="E98" s="298" t="s">
        <v>149</v>
      </c>
      <c r="F98" s="132">
        <f>SUM(I98:U98)-O98</f>
        <v>50</v>
      </c>
      <c r="G98" s="121">
        <f>SUM(I98:T98)-O98-N98</f>
        <v>25</v>
      </c>
      <c r="H98" s="367">
        <f t="shared" si="4"/>
        <v>2</v>
      </c>
      <c r="I98" s="281">
        <v>15</v>
      </c>
      <c r="J98" s="306"/>
      <c r="K98" s="144"/>
      <c r="L98" s="144">
        <v>10</v>
      </c>
      <c r="M98" s="144"/>
      <c r="N98" s="306">
        <v>25</v>
      </c>
      <c r="O98" s="336">
        <v>2</v>
      </c>
      <c r="P98" s="306"/>
      <c r="Q98" s="306"/>
      <c r="R98" s="144"/>
      <c r="S98" s="143"/>
      <c r="T98" s="143"/>
      <c r="U98" s="306"/>
      <c r="V98" s="306"/>
      <c r="W98" s="281" t="s">
        <v>213</v>
      </c>
      <c r="X98" s="306"/>
    </row>
    <row r="99" spans="1:24" s="358" customFormat="1" ht="18" customHeight="1">
      <c r="A99" s="371">
        <v>18</v>
      </c>
      <c r="B99" s="364"/>
      <c r="C99" s="252" t="s">
        <v>194</v>
      </c>
      <c r="D99" s="252"/>
      <c r="E99" s="365" t="s">
        <v>153</v>
      </c>
      <c r="F99" s="359">
        <f>SUM(I99:U99)-O99</f>
        <v>50</v>
      </c>
      <c r="G99" s="360">
        <f>SUM(I99:T99)-O99-N99</f>
        <v>25</v>
      </c>
      <c r="H99" s="360">
        <f t="shared" si="4"/>
        <v>2</v>
      </c>
      <c r="I99" s="361"/>
      <c r="J99" s="356">
        <v>25</v>
      </c>
      <c r="K99" s="356"/>
      <c r="L99" s="356"/>
      <c r="M99" s="356"/>
      <c r="N99" s="356">
        <v>25</v>
      </c>
      <c r="O99" s="360">
        <v>2</v>
      </c>
      <c r="P99" s="361"/>
      <c r="Q99" s="356"/>
      <c r="R99" s="356"/>
      <c r="S99" s="356"/>
      <c r="T99" s="356"/>
      <c r="U99" s="356"/>
      <c r="V99" s="362"/>
      <c r="W99" s="363" t="s">
        <v>46</v>
      </c>
      <c r="X99" s="356"/>
    </row>
    <row r="100" spans="1:24" ht="18.75" customHeight="1">
      <c r="A100" s="371">
        <v>19</v>
      </c>
      <c r="B100" s="197"/>
      <c r="C100" s="288" t="s">
        <v>217</v>
      </c>
      <c r="D100" s="288" t="s">
        <v>195</v>
      </c>
      <c r="E100" s="186" t="s">
        <v>164</v>
      </c>
      <c r="F100" s="126">
        <f>SUM(I100:U100)-O100</f>
        <v>100</v>
      </c>
      <c r="G100" s="140">
        <f>SUM(I100:T100)-O100-N100</f>
        <v>75</v>
      </c>
      <c r="H100" s="150">
        <f t="shared" si="4"/>
        <v>4</v>
      </c>
      <c r="I100" s="320"/>
      <c r="J100" s="306"/>
      <c r="K100" s="144"/>
      <c r="L100" s="144"/>
      <c r="M100" s="144">
        <v>75</v>
      </c>
      <c r="N100" s="306">
        <v>25</v>
      </c>
      <c r="O100" s="336">
        <v>4</v>
      </c>
      <c r="P100" s="320"/>
      <c r="Q100" s="306"/>
      <c r="R100" s="144"/>
      <c r="S100" s="144"/>
      <c r="T100" s="144"/>
      <c r="U100" s="306"/>
      <c r="V100" s="330"/>
      <c r="W100" s="281" t="s">
        <v>117</v>
      </c>
      <c r="X100" s="205" t="s">
        <v>119</v>
      </c>
    </row>
    <row r="101" spans="1:24" ht="25.5">
      <c r="A101" s="371">
        <v>20</v>
      </c>
      <c r="B101" s="197" t="s">
        <v>119</v>
      </c>
      <c r="C101" s="288" t="s">
        <v>217</v>
      </c>
      <c r="D101" s="288" t="s">
        <v>195</v>
      </c>
      <c r="E101" s="186" t="s">
        <v>209</v>
      </c>
      <c r="F101" s="126">
        <f>SUM(I101:U101)-O101</f>
        <v>175</v>
      </c>
      <c r="G101" s="140">
        <f>SUM(I101:T101)-O101-N101</f>
        <v>150</v>
      </c>
      <c r="H101" s="150">
        <f t="shared" si="4"/>
        <v>7</v>
      </c>
      <c r="I101" s="320"/>
      <c r="J101" s="306"/>
      <c r="K101" s="144"/>
      <c r="L101" s="144"/>
      <c r="M101" s="144"/>
      <c r="N101" s="306"/>
      <c r="O101" s="336"/>
      <c r="P101" s="320"/>
      <c r="Q101" s="306"/>
      <c r="R101" s="144"/>
      <c r="S101" s="144"/>
      <c r="T101" s="144">
        <v>150</v>
      </c>
      <c r="U101" s="306">
        <v>25</v>
      </c>
      <c r="V101" s="330">
        <v>7</v>
      </c>
      <c r="W101" s="413"/>
      <c r="X101" s="205" t="s">
        <v>117</v>
      </c>
    </row>
    <row r="102" spans="1:24" ht="12.75">
      <c r="A102" s="562">
        <v>21</v>
      </c>
      <c r="B102" s="549"/>
      <c r="C102" s="559" t="s">
        <v>217</v>
      </c>
      <c r="D102" s="254"/>
      <c r="E102" s="551" t="s">
        <v>180</v>
      </c>
      <c r="F102" s="132">
        <f>SUM(J102,N102,Q102,U102)</f>
        <v>200</v>
      </c>
      <c r="G102" s="129">
        <f>SUM(J102+Q102)</f>
        <v>10</v>
      </c>
      <c r="H102" s="503">
        <f t="shared" si="4"/>
        <v>8</v>
      </c>
      <c r="I102" s="130"/>
      <c r="J102" s="529">
        <v>5</v>
      </c>
      <c r="K102" s="144"/>
      <c r="L102" s="144"/>
      <c r="M102" s="144"/>
      <c r="N102" s="529">
        <v>45</v>
      </c>
      <c r="O102" s="532">
        <v>0</v>
      </c>
      <c r="P102" s="130"/>
      <c r="Q102" s="121">
        <v>5</v>
      </c>
      <c r="R102" s="144"/>
      <c r="S102" s="144"/>
      <c r="T102" s="144"/>
      <c r="U102" s="167">
        <v>145</v>
      </c>
      <c r="V102" s="535">
        <v>8</v>
      </c>
      <c r="W102" s="538"/>
      <c r="X102" s="491" t="s">
        <v>46</v>
      </c>
    </row>
    <row r="103" spans="1:24" ht="12.75">
      <c r="A103" s="562"/>
      <c r="B103" s="549"/>
      <c r="C103" s="560"/>
      <c r="D103" s="387"/>
      <c r="E103" s="552"/>
      <c r="F103" s="132">
        <f>SUM(J102,N102,Q103,U103)</f>
        <v>200</v>
      </c>
      <c r="G103" s="129">
        <f>SUM(J102+Q103)</f>
        <v>15</v>
      </c>
      <c r="H103" s="554"/>
      <c r="I103" s="174"/>
      <c r="J103" s="531"/>
      <c r="K103" s="175"/>
      <c r="L103" s="175"/>
      <c r="M103" s="175"/>
      <c r="N103" s="531"/>
      <c r="O103" s="533"/>
      <c r="P103" s="198"/>
      <c r="Q103" s="121">
        <v>10</v>
      </c>
      <c r="R103" s="175"/>
      <c r="S103" s="175"/>
      <c r="T103" s="175"/>
      <c r="U103" s="225">
        <v>140</v>
      </c>
      <c r="V103" s="536"/>
      <c r="W103" s="538"/>
      <c r="X103" s="542"/>
    </row>
    <row r="104" spans="1:24" ht="13.5" thickBot="1">
      <c r="A104" s="563"/>
      <c r="B104" s="550"/>
      <c r="C104" s="561"/>
      <c r="D104" s="388"/>
      <c r="E104" s="553"/>
      <c r="F104" s="132">
        <f>SUM(J102,N102,Q104,U104)</f>
        <v>200</v>
      </c>
      <c r="G104" s="129">
        <f>SUM(J102+Q104)</f>
        <v>30</v>
      </c>
      <c r="H104" s="504"/>
      <c r="I104" s="174"/>
      <c r="J104" s="530"/>
      <c r="K104" s="175"/>
      <c r="L104" s="175"/>
      <c r="M104" s="175"/>
      <c r="N104" s="530"/>
      <c r="O104" s="534"/>
      <c r="P104" s="198"/>
      <c r="Q104" s="121">
        <v>25</v>
      </c>
      <c r="R104" s="175"/>
      <c r="S104" s="175"/>
      <c r="T104" s="175"/>
      <c r="U104" s="179">
        <v>125</v>
      </c>
      <c r="V104" s="537"/>
      <c r="W104" s="539"/>
      <c r="X104" s="510"/>
    </row>
    <row r="105" spans="1:24" ht="13.5" thickBot="1">
      <c r="A105" s="397"/>
      <c r="C105" s="386"/>
      <c r="D105" s="386"/>
      <c r="E105" s="543" t="s">
        <v>138</v>
      </c>
      <c r="F105" s="132">
        <f>SUM(I105:U105)-O105</f>
        <v>1500</v>
      </c>
      <c r="G105" s="129">
        <f>SUM(I105:T105)-O105-N105</f>
        <v>723</v>
      </c>
      <c r="H105" s="546">
        <f>SUM(O105+V105)</f>
        <v>60</v>
      </c>
      <c r="I105" s="199">
        <f aca="true" t="shared" si="5" ref="I105:P105">SUM(I75:I102)</f>
        <v>125</v>
      </c>
      <c r="J105" s="199">
        <f t="shared" si="5"/>
        <v>52</v>
      </c>
      <c r="K105" s="199">
        <f t="shared" si="5"/>
        <v>65</v>
      </c>
      <c r="L105" s="199">
        <f t="shared" si="5"/>
        <v>45</v>
      </c>
      <c r="M105" s="199">
        <f t="shared" si="5"/>
        <v>75</v>
      </c>
      <c r="N105" s="199">
        <f t="shared" si="5"/>
        <v>363</v>
      </c>
      <c r="O105" s="199">
        <f t="shared" si="5"/>
        <v>24</v>
      </c>
      <c r="P105" s="199">
        <f t="shared" si="5"/>
        <v>105</v>
      </c>
      <c r="Q105" s="174">
        <f>SUM(Q73:Q102)</f>
        <v>15</v>
      </c>
      <c r="R105" s="146">
        <f>SUM(R75:R104)</f>
        <v>25</v>
      </c>
      <c r="S105" s="146">
        <f>SUM(S75:S104)</f>
        <v>66</v>
      </c>
      <c r="T105" s="146">
        <f>SUM(T75:T104)</f>
        <v>150</v>
      </c>
      <c r="U105" s="167">
        <f>SUM(U73:U102)</f>
        <v>414</v>
      </c>
      <c r="V105" s="131">
        <f>SUM(V75:V102)</f>
        <v>36</v>
      </c>
      <c r="W105" s="118"/>
      <c r="X105" s="118"/>
    </row>
    <row r="106" spans="1:24" ht="12.75">
      <c r="A106" s="397"/>
      <c r="C106" s="386"/>
      <c r="D106" s="386"/>
      <c r="E106" s="544"/>
      <c r="F106" s="132">
        <f>SUM(I105:N105,P105,Q106,R105:T105,U106)</f>
        <v>1500</v>
      </c>
      <c r="G106" s="200">
        <f>SUM(I105:M105,P105,Q106,R105:T105)</f>
        <v>728</v>
      </c>
      <c r="H106" s="547"/>
      <c r="I106" s="118"/>
      <c r="J106" s="118"/>
      <c r="K106" s="201"/>
      <c r="L106" s="201"/>
      <c r="M106" s="201"/>
      <c r="N106" s="118"/>
      <c r="O106" s="118"/>
      <c r="P106" s="118"/>
      <c r="Q106" s="202">
        <f>SUM(Q75:Q101,Q103)</f>
        <v>20</v>
      </c>
      <c r="R106" s="201"/>
      <c r="S106" s="201"/>
      <c r="T106" s="201"/>
      <c r="U106" s="121">
        <f>SUM(U73:U101,U103)</f>
        <v>409</v>
      </c>
      <c r="V106" s="118"/>
      <c r="W106" s="118"/>
      <c r="X106" s="118"/>
    </row>
    <row r="107" spans="1:24" ht="13.5" thickBot="1">
      <c r="A107" s="397"/>
      <c r="C107" s="386"/>
      <c r="D107" s="386"/>
      <c r="E107" s="545"/>
      <c r="F107" s="203">
        <f>SUM(I105:N105,Q107,P105,R105:T105,U107)</f>
        <v>1500</v>
      </c>
      <c r="G107" s="204">
        <f>SUM(I105:M105,P105,Q107,R105:T105)</f>
        <v>743</v>
      </c>
      <c r="H107" s="548"/>
      <c r="I107" s="118"/>
      <c r="J107" s="118"/>
      <c r="K107" s="201"/>
      <c r="L107" s="201"/>
      <c r="M107" s="201"/>
      <c r="N107" s="118"/>
      <c r="O107" s="118"/>
      <c r="P107" s="118"/>
      <c r="Q107" s="205">
        <f>SUM(Q75:Q101,Q104)</f>
        <v>35</v>
      </c>
      <c r="R107" s="201"/>
      <c r="S107" s="201"/>
      <c r="T107" s="201"/>
      <c r="U107" s="121">
        <f>SUM(U73:U101,U104)</f>
        <v>394</v>
      </c>
      <c r="V107" s="118"/>
      <c r="W107" s="118"/>
      <c r="X107" s="118"/>
    </row>
    <row r="108" spans="1:24" ht="12.75">
      <c r="A108" s="397"/>
      <c r="C108" s="386"/>
      <c r="D108" s="386"/>
      <c r="E108" s="189" t="s">
        <v>139</v>
      </c>
      <c r="F108" s="151">
        <f>SUM(F100:F101)</f>
        <v>275</v>
      </c>
      <c r="G108" s="152">
        <f>SUM(G100:G101)</f>
        <v>225</v>
      </c>
      <c r="H108" s="152">
        <f>SUM(H100:H101)</f>
        <v>11</v>
      </c>
      <c r="I108" s="206"/>
      <c r="J108" s="141" t="s">
        <v>181</v>
      </c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</row>
    <row r="109" spans="1:24" ht="12.75">
      <c r="A109" s="397"/>
      <c r="B109" s="148"/>
      <c r="C109" s="148"/>
      <c r="D109" s="148"/>
      <c r="E109" s="191" t="s">
        <v>156</v>
      </c>
      <c r="F109" s="125">
        <f>SUM(F79+F83+F85+F87+F89+F91+F95)</f>
        <v>525</v>
      </c>
      <c r="G109" s="125">
        <f>SUM(G79+G83+G85+G87+G89+G91+G95)</f>
        <v>237</v>
      </c>
      <c r="H109" s="125">
        <f>SUM(H79+H83+H85+H87+H89+H91+H95)</f>
        <v>21</v>
      </c>
      <c r="I109" s="206"/>
      <c r="J109" s="147" t="s">
        <v>182</v>
      </c>
      <c r="K109" s="147"/>
      <c r="L109" s="147"/>
      <c r="M109" s="147"/>
      <c r="N109" s="147"/>
      <c r="O109" s="147"/>
      <c r="P109" s="147" t="s">
        <v>221</v>
      </c>
      <c r="Q109" s="147"/>
      <c r="R109" s="147"/>
      <c r="S109" s="147"/>
      <c r="T109" s="147"/>
      <c r="U109" s="147"/>
      <c r="V109" s="147"/>
      <c r="W109" s="147"/>
      <c r="X109" s="147"/>
    </row>
    <row r="110" spans="1:24" ht="12.75">
      <c r="A110" s="397"/>
      <c r="C110" s="386"/>
      <c r="D110" s="386"/>
      <c r="E110" s="184" t="s">
        <v>140</v>
      </c>
      <c r="F110" s="121">
        <f>N105+U105</f>
        <v>777</v>
      </c>
      <c r="G110" s="149"/>
      <c r="H110" s="408">
        <f>F110/25</f>
        <v>31.08</v>
      </c>
      <c r="I110" s="206"/>
      <c r="J110" s="147" t="s">
        <v>183</v>
      </c>
      <c r="K110" s="147"/>
      <c r="L110" s="147"/>
      <c r="M110" s="147"/>
      <c r="N110" s="147"/>
      <c r="O110" s="147"/>
      <c r="P110" s="147" t="s">
        <v>222</v>
      </c>
      <c r="Q110" s="147"/>
      <c r="R110" s="147"/>
      <c r="S110" s="147"/>
      <c r="T110" s="147"/>
      <c r="U110" s="147"/>
      <c r="V110" s="147"/>
      <c r="W110" s="147"/>
      <c r="X110" s="147"/>
    </row>
    <row r="111" spans="1:24" ht="12.75">
      <c r="A111" s="397"/>
      <c r="C111" s="386"/>
      <c r="D111" s="386"/>
      <c r="E111" s="184" t="s">
        <v>159</v>
      </c>
      <c r="F111" s="124"/>
      <c r="G111" s="121">
        <f>SUM(I105+J105+P105+Q105)</f>
        <v>297</v>
      </c>
      <c r="H111" s="271">
        <f>G111/25</f>
        <v>11.88</v>
      </c>
      <c r="I111" s="206"/>
      <c r="J111" s="147" t="s">
        <v>184</v>
      </c>
      <c r="K111" s="147"/>
      <c r="L111" s="147"/>
      <c r="M111" s="147"/>
      <c r="N111" s="147"/>
      <c r="O111" s="147"/>
      <c r="P111" s="147" t="s">
        <v>223</v>
      </c>
      <c r="Q111" s="147"/>
      <c r="R111" s="147"/>
      <c r="S111" s="147"/>
      <c r="T111" s="147"/>
      <c r="U111" s="147"/>
      <c r="V111" s="147"/>
      <c r="W111" s="147"/>
      <c r="X111" s="147"/>
    </row>
    <row r="112" spans="1:24" ht="12.75">
      <c r="A112" s="397"/>
      <c r="C112" s="386"/>
      <c r="D112" s="386"/>
      <c r="E112" s="193" t="s">
        <v>158</v>
      </c>
      <c r="F112" s="120"/>
      <c r="G112" s="143">
        <f>SUM(K105+L105+M105+R105+S105+T105)</f>
        <v>426</v>
      </c>
      <c r="H112" s="251">
        <f>G112/25</f>
        <v>17.04</v>
      </c>
      <c r="I112" s="206"/>
      <c r="J112" s="147"/>
      <c r="K112" s="147"/>
      <c r="L112" s="147"/>
      <c r="M112" s="147"/>
      <c r="N112" s="147"/>
      <c r="O112" s="147"/>
      <c r="P112" s="147" t="s">
        <v>225</v>
      </c>
      <c r="Q112" s="147"/>
      <c r="R112" s="147"/>
      <c r="S112" s="147"/>
      <c r="T112" s="147"/>
      <c r="U112" s="147"/>
      <c r="V112" s="147"/>
      <c r="W112" s="147"/>
      <c r="X112" s="147"/>
    </row>
    <row r="113" spans="1:24" ht="12.75">
      <c r="A113" s="397"/>
      <c r="B113" s="148"/>
      <c r="C113" s="148"/>
      <c r="D113" s="148"/>
      <c r="E113" s="195" t="s">
        <v>228</v>
      </c>
      <c r="F113" s="157"/>
      <c r="G113" s="157"/>
      <c r="H113" s="251">
        <f>SUM(H110:H112)</f>
        <v>60</v>
      </c>
      <c r="I113" s="206"/>
      <c r="J113" s="147"/>
      <c r="K113" s="147"/>
      <c r="L113" s="147"/>
      <c r="M113" s="147"/>
      <c r="N113" s="147"/>
      <c r="O113" s="147"/>
      <c r="P113" s="147" t="s">
        <v>224</v>
      </c>
      <c r="Q113" s="147"/>
      <c r="R113" s="147"/>
      <c r="S113" s="147"/>
      <c r="T113" s="147"/>
      <c r="U113" s="147"/>
      <c r="V113" s="147"/>
      <c r="W113" s="147"/>
      <c r="X113" s="147"/>
    </row>
    <row r="114" spans="1:24" ht="12.75">
      <c r="A114" s="397"/>
      <c r="B114" s="148"/>
      <c r="C114" s="148"/>
      <c r="D114" s="148"/>
      <c r="E114" s="410"/>
      <c r="F114" s="409"/>
      <c r="G114" s="409"/>
      <c r="H114" s="411"/>
      <c r="I114" s="409"/>
      <c r="J114" s="147"/>
      <c r="K114" s="147"/>
      <c r="L114" s="147"/>
      <c r="M114" s="147"/>
      <c r="N114" s="147"/>
      <c r="O114" s="147"/>
      <c r="P114" s="147" t="s">
        <v>229</v>
      </c>
      <c r="Q114" s="147"/>
      <c r="R114" s="147"/>
      <c r="S114" s="147"/>
      <c r="T114" s="147"/>
      <c r="U114" s="147"/>
      <c r="V114" s="147"/>
      <c r="W114" s="147"/>
      <c r="X114" s="147"/>
    </row>
  </sheetData>
  <sheetProtection/>
  <mergeCells count="229">
    <mergeCell ref="R3:X3"/>
    <mergeCell ref="H30:N30"/>
    <mergeCell ref="S30:T30"/>
    <mergeCell ref="W36:W37"/>
    <mergeCell ref="H71:N71"/>
    <mergeCell ref="I32:O32"/>
    <mergeCell ref="H43:H44"/>
    <mergeCell ref="W43:W44"/>
    <mergeCell ref="W47:W48"/>
    <mergeCell ref="L49:L50"/>
    <mergeCell ref="P32:V32"/>
    <mergeCell ref="O85:O86"/>
    <mergeCell ref="K85:K86"/>
    <mergeCell ref="Q47:Q48"/>
    <mergeCell ref="G43:G44"/>
    <mergeCell ref="K47:K48"/>
    <mergeCell ref="O47:O48"/>
    <mergeCell ref="J47:J48"/>
    <mergeCell ref="G51:G52"/>
    <mergeCell ref="S71:T71"/>
    <mergeCell ref="B20:G20"/>
    <mergeCell ref="B21:G21"/>
    <mergeCell ref="B23:G23"/>
    <mergeCell ref="C32:C33"/>
    <mergeCell ref="H45:H46"/>
    <mergeCell ref="N45:N46"/>
    <mergeCell ref="H31:M31"/>
    <mergeCell ref="B36:B37"/>
    <mergeCell ref="B43:B44"/>
    <mergeCell ref="B45:B46"/>
    <mergeCell ref="O24:S26"/>
    <mergeCell ref="O43:O44"/>
    <mergeCell ref="N43:N44"/>
    <mergeCell ref="R49:R50"/>
    <mergeCell ref="F43:F44"/>
    <mergeCell ref="H32:H33"/>
    <mergeCell ref="Q49:Q50"/>
    <mergeCell ref="G47:G48"/>
    <mergeCell ref="F45:F46"/>
    <mergeCell ref="N49:N50"/>
    <mergeCell ref="Q2:X2"/>
    <mergeCell ref="H2:M2"/>
    <mergeCell ref="G4:N4"/>
    <mergeCell ref="B14:G14"/>
    <mergeCell ref="B16:G16"/>
    <mergeCell ref="M16:S16"/>
    <mergeCell ref="Q12:R12"/>
    <mergeCell ref="H9:M10"/>
    <mergeCell ref="E12:I12"/>
    <mergeCell ref="L12:O12"/>
    <mergeCell ref="B17:G17"/>
    <mergeCell ref="M17:T17"/>
    <mergeCell ref="B18:G18"/>
    <mergeCell ref="B19:G19"/>
    <mergeCell ref="W32:X32"/>
    <mergeCell ref="N36:N37"/>
    <mergeCell ref="I36:I37"/>
    <mergeCell ref="L36:L37"/>
    <mergeCell ref="O36:O37"/>
    <mergeCell ref="K36:K37"/>
    <mergeCell ref="I47:I48"/>
    <mergeCell ref="F36:F37"/>
    <mergeCell ref="G36:G37"/>
    <mergeCell ref="H36:H37"/>
    <mergeCell ref="P47:P48"/>
    <mergeCell ref="U47:U48"/>
    <mergeCell ref="I45:I46"/>
    <mergeCell ref="F47:F48"/>
    <mergeCell ref="O45:O46"/>
    <mergeCell ref="K45:K46"/>
    <mergeCell ref="J49:J50"/>
    <mergeCell ref="H49:H50"/>
    <mergeCell ref="I49:I50"/>
    <mergeCell ref="P49:P50"/>
    <mergeCell ref="V49:V50"/>
    <mergeCell ref="U49:U50"/>
    <mergeCell ref="K49:K50"/>
    <mergeCell ref="F49:F50"/>
    <mergeCell ref="G49:G50"/>
    <mergeCell ref="W49:W50"/>
    <mergeCell ref="R51:R52"/>
    <mergeCell ref="X49:X50"/>
    <mergeCell ref="V51:V52"/>
    <mergeCell ref="F51:F52"/>
    <mergeCell ref="U51:U52"/>
    <mergeCell ref="H51:H52"/>
    <mergeCell ref="Q51:Q52"/>
    <mergeCell ref="H73:H74"/>
    <mergeCell ref="D73:D74"/>
    <mergeCell ref="C73:C74"/>
    <mergeCell ref="A32:A33"/>
    <mergeCell ref="B32:B33"/>
    <mergeCell ref="E32:E33"/>
    <mergeCell ref="F32:F33"/>
    <mergeCell ref="G32:G33"/>
    <mergeCell ref="D32:D33"/>
    <mergeCell ref="A73:A74"/>
    <mergeCell ref="A95:A96"/>
    <mergeCell ref="A85:A86"/>
    <mergeCell ref="C102:C104"/>
    <mergeCell ref="A89:A90"/>
    <mergeCell ref="A91:A92"/>
    <mergeCell ref="A102:A104"/>
    <mergeCell ref="B95:B96"/>
    <mergeCell ref="J102:J104"/>
    <mergeCell ref="I79:I80"/>
    <mergeCell ref="F83:F84"/>
    <mergeCell ref="G83:G84"/>
    <mergeCell ref="B87:B88"/>
    <mergeCell ref="F89:F90"/>
    <mergeCell ref="F85:F86"/>
    <mergeCell ref="G85:G86"/>
    <mergeCell ref="L79:L80"/>
    <mergeCell ref="H85:H86"/>
    <mergeCell ref="I85:I86"/>
    <mergeCell ref="I83:I84"/>
    <mergeCell ref="G89:G90"/>
    <mergeCell ref="B102:B104"/>
    <mergeCell ref="E102:E104"/>
    <mergeCell ref="H102:H104"/>
    <mergeCell ref="F91:F92"/>
    <mergeCell ref="H91:H92"/>
    <mergeCell ref="F73:F74"/>
    <mergeCell ref="G73:G74"/>
    <mergeCell ref="X102:X104"/>
    <mergeCell ref="E105:E107"/>
    <mergeCell ref="H105:H107"/>
    <mergeCell ref="U95:U96"/>
    <mergeCell ref="X95:X96"/>
    <mergeCell ref="H95:H96"/>
    <mergeCell ref="K91:K92"/>
    <mergeCell ref="H89:H90"/>
    <mergeCell ref="N102:N104"/>
    <mergeCell ref="O102:O104"/>
    <mergeCell ref="V102:V104"/>
    <mergeCell ref="W102:W104"/>
    <mergeCell ref="R95:R96"/>
    <mergeCell ref="V91:V92"/>
    <mergeCell ref="U87:U88"/>
    <mergeCell ref="P91:P92"/>
    <mergeCell ref="R91:R92"/>
    <mergeCell ref="U91:U92"/>
    <mergeCell ref="P89:P90"/>
    <mergeCell ref="O91:O92"/>
    <mergeCell ref="X91:X92"/>
    <mergeCell ref="X89:X90"/>
    <mergeCell ref="W89:W90"/>
    <mergeCell ref="X87:X88"/>
    <mergeCell ref="W91:W92"/>
    <mergeCell ref="W79:W80"/>
    <mergeCell ref="W83:W84"/>
    <mergeCell ref="V87:V88"/>
    <mergeCell ref="U89:U90"/>
    <mergeCell ref="V89:V90"/>
    <mergeCell ref="R87:R88"/>
    <mergeCell ref="H87:H88"/>
    <mergeCell ref="G87:G88"/>
    <mergeCell ref="L89:L90"/>
    <mergeCell ref="O89:O90"/>
    <mergeCell ref="R89:R90"/>
    <mergeCell ref="S89:S90"/>
    <mergeCell ref="A36:A37"/>
    <mergeCell ref="A43:A44"/>
    <mergeCell ref="A45:A46"/>
    <mergeCell ref="V95:V96"/>
    <mergeCell ref="F95:F96"/>
    <mergeCell ref="G95:G96"/>
    <mergeCell ref="I89:I90"/>
    <mergeCell ref="K89:K90"/>
    <mergeCell ref="P87:P88"/>
    <mergeCell ref="P95:P96"/>
    <mergeCell ref="J45:J46"/>
    <mergeCell ref="G45:G46"/>
    <mergeCell ref="H83:H84"/>
    <mergeCell ref="J83:J84"/>
    <mergeCell ref="L83:L84"/>
    <mergeCell ref="N79:N80"/>
    <mergeCell ref="I73:O73"/>
    <mergeCell ref="O49:O50"/>
    <mergeCell ref="G79:G80"/>
    <mergeCell ref="K79:K80"/>
    <mergeCell ref="R43:R44"/>
    <mergeCell ref="U43:U44"/>
    <mergeCell ref="V43:V44"/>
    <mergeCell ref="X43:X44"/>
    <mergeCell ref="R45:R46"/>
    <mergeCell ref="A47:A48"/>
    <mergeCell ref="K43:K44"/>
    <mergeCell ref="N47:N48"/>
    <mergeCell ref="H47:H48"/>
    <mergeCell ref="B47:B48"/>
    <mergeCell ref="A49:A50"/>
    <mergeCell ref="A51:A52"/>
    <mergeCell ref="A79:A80"/>
    <mergeCell ref="A83:A84"/>
    <mergeCell ref="A87:A88"/>
    <mergeCell ref="V47:V48"/>
    <mergeCell ref="B85:B86"/>
    <mergeCell ref="F79:F80"/>
    <mergeCell ref="Q87:Q88"/>
    <mergeCell ref="S87:S88"/>
    <mergeCell ref="U45:U46"/>
    <mergeCell ref="X45:X46"/>
    <mergeCell ref="W45:W46"/>
    <mergeCell ref="V45:V46"/>
    <mergeCell ref="X47:X48"/>
    <mergeCell ref="W85:W86"/>
    <mergeCell ref="W73:X73"/>
    <mergeCell ref="P73:V73"/>
    <mergeCell ref="X51:X52"/>
    <mergeCell ref="P51:P52"/>
    <mergeCell ref="N83:N84"/>
    <mergeCell ref="O79:O80"/>
    <mergeCell ref="O83:O84"/>
    <mergeCell ref="H79:H80"/>
    <mergeCell ref="B49:B50"/>
    <mergeCell ref="B51:B52"/>
    <mergeCell ref="B79:B80"/>
    <mergeCell ref="B83:B84"/>
    <mergeCell ref="B73:B74"/>
    <mergeCell ref="E73:E74"/>
    <mergeCell ref="N85:N86"/>
    <mergeCell ref="N91:N92"/>
    <mergeCell ref="G91:G92"/>
    <mergeCell ref="B89:B90"/>
    <mergeCell ref="N89:N90"/>
    <mergeCell ref="F87:F88"/>
    <mergeCell ref="I91:I92"/>
    <mergeCell ref="B91:B92"/>
  </mergeCells>
  <printOptions/>
  <pageMargins left="0.25" right="0.25" top="0.75" bottom="0.75" header="0.3" footer="0.3"/>
  <pageSetup orientation="landscape" paperSize="9" scale="64" r:id="rId1"/>
  <rowBreaks count="2" manualBreakCount="2">
    <brk id="29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Kliszcz</cp:lastModifiedBy>
  <cp:lastPrinted>2019-04-11T13:47:02Z</cp:lastPrinted>
  <dcterms:created xsi:type="dcterms:W3CDTF">1997-02-26T13:46:56Z</dcterms:created>
  <dcterms:modified xsi:type="dcterms:W3CDTF">2019-04-24T06:59:40Z</dcterms:modified>
  <cp:category/>
  <cp:version/>
  <cp:contentType/>
  <cp:contentStatus/>
</cp:coreProperties>
</file>