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Studia stacjonarne" sheetId="1" r:id="rId1"/>
  </sheets>
  <definedNames>
    <definedName name="_xlnm.Print_Area" localSheetId="0">'Studia stacjonarne'!$A$1:$T$224</definedName>
  </definedNames>
  <calcPr fullCalcOnLoad="1"/>
</workbook>
</file>

<file path=xl/comments1.xml><?xml version="1.0" encoding="utf-8"?>
<comments xmlns="http://schemas.openxmlformats.org/spreadsheetml/2006/main">
  <authors>
    <author>Katarzyna Kliszcz</author>
  </authors>
  <commentList>
    <comment ref="B213" authorId="0">
      <text>
        <r>
          <rPr>
            <b/>
            <sz val="9"/>
            <rFont val="Tahoma"/>
            <family val="2"/>
          </rPr>
          <t>Katarzyna Kliszcz:</t>
        </r>
        <r>
          <rPr>
            <sz val="9"/>
            <rFont val="Tahoma"/>
            <family val="2"/>
          </rPr>
          <t xml:space="preserve">
to seminarium przenieść na 10 semestr 
</t>
        </r>
      </text>
    </comment>
  </commentList>
</comments>
</file>

<file path=xl/sharedStrings.xml><?xml version="1.0" encoding="utf-8"?>
<sst xmlns="http://schemas.openxmlformats.org/spreadsheetml/2006/main" count="455" uniqueCount="180">
  <si>
    <t>Lp.</t>
  </si>
  <si>
    <t>PRZEDMIOT</t>
  </si>
  <si>
    <t>RAZEM</t>
  </si>
  <si>
    <t>SEMESTR  I</t>
  </si>
  <si>
    <t>SEMESTR  II</t>
  </si>
  <si>
    <t>Forma zakończenia zajęć</t>
  </si>
  <si>
    <t>wykład</t>
  </si>
  <si>
    <t>sem.</t>
  </si>
  <si>
    <t>I sem.</t>
  </si>
  <si>
    <t>II sem.</t>
  </si>
  <si>
    <t>Biologia medyczna</t>
  </si>
  <si>
    <t>Biochemia</t>
  </si>
  <si>
    <t xml:space="preserve">Biofizyka </t>
  </si>
  <si>
    <t>Kinezyterapia</t>
  </si>
  <si>
    <t>Fizjoterapia ogólna</t>
  </si>
  <si>
    <t>Wychowanie  fizyczne</t>
  </si>
  <si>
    <t>FIZJOTERAPIA</t>
  </si>
  <si>
    <t>ROK  I</t>
  </si>
  <si>
    <t>KIERUNEK:    F I Z J O T E R A P I A</t>
  </si>
  <si>
    <t xml:space="preserve">Praktyki </t>
  </si>
  <si>
    <t xml:space="preserve">Łączna liczba godzin </t>
  </si>
  <si>
    <t>ROK  II</t>
  </si>
  <si>
    <t>Biomechanika</t>
  </si>
  <si>
    <t>Patologia ogólna</t>
  </si>
  <si>
    <t>Intensywna terapia</t>
  </si>
  <si>
    <t>Neurologii i neurochirurgii</t>
  </si>
  <si>
    <t>Wieku rozwojowym</t>
  </si>
  <si>
    <t>Pulmonologii</t>
  </si>
  <si>
    <t>Ginekologii i położnictwie</t>
  </si>
  <si>
    <t>Chirurgii</t>
  </si>
  <si>
    <t>Pediatrii</t>
  </si>
  <si>
    <t>Geriatrii</t>
  </si>
  <si>
    <t>Psychiatrii</t>
  </si>
  <si>
    <t>ROK  III</t>
  </si>
  <si>
    <t>Rok 2018/2019</t>
  </si>
  <si>
    <t>WYDZIAŁ  NAUK O ZDROWIU W KATOWICACH</t>
  </si>
  <si>
    <t>ŚLĄSKI  UNIWERSYTET  MEDYCZNY W KATOWICACH</t>
  </si>
  <si>
    <t>bez nauczyciela</t>
  </si>
  <si>
    <t>ćw</t>
  </si>
  <si>
    <t>praktyki</t>
  </si>
  <si>
    <t>Punkty ECTS</t>
  </si>
  <si>
    <t>Razem</t>
  </si>
  <si>
    <t>zajęcia praktyczne</t>
  </si>
  <si>
    <t>Terapia manualna</t>
  </si>
  <si>
    <t>Reumatologii</t>
  </si>
  <si>
    <t xml:space="preserve"> </t>
  </si>
  <si>
    <t>SEMESTR  III</t>
  </si>
  <si>
    <t>SEMESTR  IV</t>
  </si>
  <si>
    <t>SEMESTR  V</t>
  </si>
  <si>
    <t>SEMESTR  VI</t>
  </si>
  <si>
    <t>Bioetyka</t>
  </si>
  <si>
    <t>Metody specjalne fizjoterapii</t>
  </si>
  <si>
    <t>E</t>
  </si>
  <si>
    <t>Dydaktyka fizjoterapii</t>
  </si>
  <si>
    <t>Wychowanie fizyczne</t>
  </si>
  <si>
    <t>V sem.</t>
  </si>
  <si>
    <t>VI sem.</t>
  </si>
  <si>
    <t>A</t>
  </si>
  <si>
    <t>B</t>
  </si>
  <si>
    <t>C</t>
  </si>
  <si>
    <t>Diagnostyka funkcjonalna w:</t>
  </si>
  <si>
    <t>D</t>
  </si>
  <si>
    <t>Ekonomia i systemy ochrony zdrowia</t>
  </si>
  <si>
    <t>Demografia i epidemiologia</t>
  </si>
  <si>
    <t>Zdrowie publiczne</t>
  </si>
  <si>
    <t>F</t>
  </si>
  <si>
    <t>G</t>
  </si>
  <si>
    <t>H</t>
  </si>
  <si>
    <t>SEMESTR  VII</t>
  </si>
  <si>
    <t>SEMESTR  VIII</t>
  </si>
  <si>
    <t>SEMESTR  IX</t>
  </si>
  <si>
    <t>SEMESTR  X</t>
  </si>
  <si>
    <t>Rok 2019/2020</t>
  </si>
  <si>
    <t>Rok 2020/2021</t>
  </si>
  <si>
    <t>Rok 2021/2022</t>
  </si>
  <si>
    <t>ROK  IV</t>
  </si>
  <si>
    <t>ROK  V</t>
  </si>
  <si>
    <t>PLAN STUDIÓW JEDNOLITYCH</t>
  </si>
  <si>
    <t>III sem.</t>
  </si>
  <si>
    <t>IV sem.</t>
  </si>
  <si>
    <t>VII sem.</t>
  </si>
  <si>
    <t>VIII sem.</t>
  </si>
  <si>
    <t>IX sem.</t>
  </si>
  <si>
    <t>X sem.</t>
  </si>
  <si>
    <t>Genetyka</t>
  </si>
  <si>
    <t>Farmakologia w fizjoterapii</t>
  </si>
  <si>
    <t>Podstawy prawa</t>
  </si>
  <si>
    <t>Filozofia</t>
  </si>
  <si>
    <t>Kształcenie ruchowe i metodyka nauczania ruchu</t>
  </si>
  <si>
    <t>Medycyna fizykalna</t>
  </si>
  <si>
    <t>Masaż</t>
  </si>
  <si>
    <t>Fizjoprofilaktyka i promocja zdrowia</t>
  </si>
  <si>
    <t>Dysfunkcjach układu ruchu</t>
  </si>
  <si>
    <t>Chorobach wewnętrznych</t>
  </si>
  <si>
    <t>Praktyka asystencka wdrożeniowa</t>
  </si>
  <si>
    <t>Ginekologi i położnictwie</t>
  </si>
  <si>
    <t>Kardiologii i kardiochururgii</t>
  </si>
  <si>
    <t>Pediatrii i Neurologii dziecięcej</t>
  </si>
  <si>
    <t>I</t>
  </si>
  <si>
    <t>J</t>
  </si>
  <si>
    <t>K</t>
  </si>
  <si>
    <t>L</t>
  </si>
  <si>
    <t>Ortopedii, traumatologii i medycyny sportowej</t>
  </si>
  <si>
    <t>Praktyka w pracowni fizykoterapii i kinezytrapii</t>
  </si>
  <si>
    <t>Kinezjologia</t>
  </si>
  <si>
    <t>Metodologia badań naukowych i statystyka</t>
  </si>
  <si>
    <t>Fizjoterapia kliniczna w dysfunkcjach układu ruchu w:</t>
  </si>
  <si>
    <t>Fizjoterapia w chorobach wewnętrznych w:</t>
  </si>
  <si>
    <t>Programowanie rehabilitacji w:</t>
  </si>
  <si>
    <t>Zrządzanie i marketing</t>
  </si>
  <si>
    <t>Praktyka ciągła - wybieralna</t>
  </si>
  <si>
    <t>Seminarium mgr</t>
  </si>
  <si>
    <t>Wyroby medyczne, protetyka i ortotyka</t>
  </si>
  <si>
    <t>Kliniczne podstawy fizjoterapii w:</t>
  </si>
  <si>
    <t>Praktyka w zakresie fizjoterapii klinicznej (realizacja programów do wyboru)</t>
  </si>
  <si>
    <t>z</t>
  </si>
  <si>
    <t>z/o</t>
  </si>
  <si>
    <t>e</t>
  </si>
  <si>
    <t>egzamin zintegrowany</t>
  </si>
  <si>
    <r>
      <t xml:space="preserve">PLAN  STUDIÓW </t>
    </r>
    <r>
      <rPr>
        <b/>
        <sz val="20"/>
        <rFont val="Tahoma"/>
        <family val="2"/>
      </rPr>
      <t>STACJONARNYCH</t>
    </r>
    <r>
      <rPr>
        <sz val="20"/>
        <rFont val="Tahoma"/>
        <family val="2"/>
      </rPr>
      <t xml:space="preserve"> JEDNOLITYCH</t>
    </r>
  </si>
  <si>
    <t>Metody interaktywnej terapii ruchowej w wieku rozwojowym/neurorehabilitacji</t>
  </si>
  <si>
    <t>Nowoczesne technologie w diagnostyce funkcjonalnej / w neurorehabilitacji</t>
  </si>
  <si>
    <t>Historia rehabilitacji</t>
  </si>
  <si>
    <t>Pierwsza pomoc przedmedyczna</t>
  </si>
  <si>
    <t>BHP</t>
  </si>
  <si>
    <t>Masaż specjalistyczny: masaż tkanek głebokich/drenaż limfatyczny</t>
  </si>
  <si>
    <t>Diagnostyka i terapia tkanki nerwowej centralnej/obwodowej</t>
  </si>
  <si>
    <t>Leczenie uzdrowiskowe SPA &amp; Wellness / Odnowa biologiczna w sporcie</t>
  </si>
  <si>
    <t>Aktywna rehabilitacja / Turystyka i rekreacja osób z niepełnosprawnością</t>
  </si>
  <si>
    <t xml:space="preserve">Trening funkcjonalny w fizjoterapii / Medyczny trening terapeutyczny </t>
  </si>
  <si>
    <t>Trening zdrowotny / Trening sportowy</t>
  </si>
  <si>
    <t>Wprowadzenei na rynek pracy / Prowadzenie działalności gospodarczej</t>
  </si>
  <si>
    <t>Fizjoterapia w zaburzeniach narządu żucia / Diagnostyka obrazowa w fizjoterapii</t>
  </si>
  <si>
    <t>Specjalistyczna terapia: kręgosłupa/terapia tkanek miękkich</t>
  </si>
  <si>
    <t xml:space="preserve">Anatomia </t>
  </si>
  <si>
    <t xml:space="preserve">Fizjologia </t>
  </si>
  <si>
    <t xml:space="preserve">Medycyna fizykalna </t>
  </si>
  <si>
    <t xml:space="preserve">Pedagogika </t>
  </si>
  <si>
    <t xml:space="preserve">Socjologia </t>
  </si>
  <si>
    <t xml:space="preserve">Psychologia </t>
  </si>
  <si>
    <t>Fizjologia</t>
  </si>
  <si>
    <t xml:space="preserve">Adaptowana aktywność fizyczna </t>
  </si>
  <si>
    <t>Sport osób z niepełnosprawnością</t>
  </si>
  <si>
    <t>Autorska oferta uczelni: przedmiot do wyboru</t>
  </si>
  <si>
    <t xml:space="preserve">Praktyka w zakresie fizjoterapii klinicznej dzieci i osób dorosłych </t>
  </si>
  <si>
    <t>10*/15**/30***</t>
  </si>
  <si>
    <t>praca przeglądowa / praca badawcza / praca badawcza eksperymentalna</t>
  </si>
  <si>
    <t>Ortopedii, traumatologii</t>
  </si>
  <si>
    <t>Medycyna sportowa</t>
  </si>
  <si>
    <t>Kinezjoprofilaktyka w ontogenezie: wieku rozwojowym/wieku dojrzałym/wieku podeszłym</t>
  </si>
  <si>
    <t>5*</t>
  </si>
  <si>
    <t>10**</t>
  </si>
  <si>
    <t>25***</t>
  </si>
  <si>
    <t xml:space="preserve">Liczba godzin w Uczelni </t>
  </si>
  <si>
    <t>(wykłady, seminaria, ćwiczenia, zajęcia praktyczne)</t>
  </si>
  <si>
    <t>PLAN STUDIÓW JEDNOLITYCH STACJONARNYCH</t>
  </si>
  <si>
    <t>godziny bez punktów ECTS</t>
  </si>
  <si>
    <t xml:space="preserve">w tym: </t>
  </si>
  <si>
    <t>(Szkolenia BHP, wychowanie fizyczne)</t>
  </si>
  <si>
    <t>Onkologii i medycynie paliatywnej</t>
  </si>
  <si>
    <t>Podstawowe czynności resuscytacyjne BLS</t>
  </si>
  <si>
    <t>Z</t>
  </si>
  <si>
    <t>z nauczycielem</t>
  </si>
  <si>
    <t xml:space="preserve">bez nauczyciela      </t>
  </si>
  <si>
    <t>2018/2019</t>
  </si>
  <si>
    <t>Rok 2022/2023</t>
  </si>
  <si>
    <t xml:space="preserve">Muzyczno-ruchowe formy w fizjoterapii: muzykoterapia/choreoterapia/taniec       </t>
  </si>
  <si>
    <t>Formy aktywności fizycznej: indywidualne/zespołowe</t>
  </si>
  <si>
    <t>Edukacja zdrowotna/seksualna osób z niepełnosprawnością</t>
  </si>
  <si>
    <t xml:space="preserve">Autorska oferta uczelni: przedmiot do wyboru 
</t>
  </si>
  <si>
    <t xml:space="preserve">Rok akademicki </t>
  </si>
  <si>
    <t>Współczesne formy kształtowania motoryczności</t>
  </si>
  <si>
    <t xml:space="preserve">  </t>
  </si>
  <si>
    <t>Egzamin dyplomowy</t>
  </si>
  <si>
    <t>Weryfikacja kompetencji zawodowych</t>
  </si>
  <si>
    <t>Ergonomia: ergonomia w praktyce/szkoła pleców dla dzieci/ szkoła pleców dla dorosłych</t>
  </si>
  <si>
    <t xml:space="preserve">Język obcy do wyboru: </t>
  </si>
  <si>
    <t>j.angielski/j.niemiecki</t>
  </si>
  <si>
    <t xml:space="preserve">Język obcy do wyboru </t>
  </si>
  <si>
    <t>Język obcy do wyboru: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</si>
</sst>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</numFmts>
  <fonts count="7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20"/>
      <name val="Tahoma"/>
      <family val="2"/>
    </font>
    <font>
      <b/>
      <sz val="14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20"/>
      <name val="Tahoma"/>
      <family val="2"/>
    </font>
    <font>
      <b/>
      <sz val="20"/>
      <name val="Arial Black"/>
      <family val="2"/>
    </font>
    <font>
      <b/>
      <sz val="16"/>
      <name val="Arial Black"/>
      <family val="2"/>
    </font>
    <font>
      <sz val="20"/>
      <name val="Arial Black"/>
      <family val="2"/>
    </font>
    <font>
      <b/>
      <sz val="14"/>
      <name val="Arial Black"/>
      <family val="2"/>
    </font>
    <font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Black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zcionka tekstu podstawowego"/>
      <family val="2"/>
    </font>
    <font>
      <sz val="10"/>
      <name val="Times New Roman"/>
      <family val="1"/>
    </font>
    <font>
      <sz val="11"/>
      <name val="Czcionka tekstu podstawowego"/>
      <family val="2"/>
    </font>
    <font>
      <sz val="22"/>
      <name val="Tahoma"/>
      <family val="2"/>
    </font>
    <font>
      <sz val="22"/>
      <name val="Czcionka tekstu podstawowego"/>
      <family val="2"/>
    </font>
    <font>
      <sz val="20"/>
      <name val="Czcionka tekstu podstawowego"/>
      <family val="2"/>
    </font>
    <font>
      <sz val="16"/>
      <name val="Czcionka tekstu podstawowego"/>
      <family val="2"/>
    </font>
    <font>
      <sz val="21"/>
      <name val="Czcionka tekstu podstawowego"/>
      <family val="2"/>
    </font>
    <font>
      <sz val="21"/>
      <name val="Tahoma"/>
      <family val="2"/>
    </font>
    <font>
      <sz val="18"/>
      <name val="Tahoma"/>
      <family val="2"/>
    </font>
    <font>
      <sz val="10"/>
      <name val="Czcionka tekstu podstawowego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double"/>
      <top style="thin"/>
      <bottom style="thin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thin"/>
      <bottom style="medium"/>
    </border>
    <border>
      <left style="double"/>
      <right style="double"/>
      <top/>
      <bottom style="thin"/>
    </border>
    <border>
      <left style="thin"/>
      <right/>
      <top style="thin"/>
      <bottom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double"/>
      <right/>
      <top/>
      <bottom/>
    </border>
    <border>
      <left style="double"/>
      <right style="thin"/>
      <top style="thin"/>
      <bottom/>
    </border>
    <border>
      <left style="medium"/>
      <right style="thin"/>
      <top style="medium"/>
      <bottom style="medium"/>
    </border>
    <border>
      <left style="double"/>
      <right/>
      <top style="thin"/>
      <bottom style="thin"/>
    </border>
    <border>
      <left style="double"/>
      <right style="double"/>
      <top style="medium"/>
      <bottom style="medium"/>
    </border>
    <border>
      <left style="thin"/>
      <right style="thin"/>
      <top/>
      <bottom/>
    </border>
    <border>
      <left/>
      <right>
        <color indexed="63"/>
      </right>
      <top/>
      <bottom style="medium"/>
    </border>
    <border>
      <left/>
      <right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/>
      <right/>
      <top/>
      <bottom style="thin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double"/>
    </border>
    <border>
      <left style="double"/>
      <right style="double"/>
      <top style="thin"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17" fillId="34" borderId="16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66" fontId="17" fillId="34" borderId="17" xfId="0" applyNumberFormat="1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27" xfId="0" applyFont="1" applyFill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vertical="center" wrapText="1"/>
    </xf>
    <xf numFmtId="0" fontId="17" fillId="34" borderId="38" xfId="0" applyFont="1" applyFill="1" applyBorder="1" applyAlignment="1">
      <alignment vertical="center" wrapText="1"/>
    </xf>
    <xf numFmtId="0" fontId="17" fillId="34" borderId="27" xfId="0" applyFont="1" applyFill="1" applyBorder="1" applyAlignment="1">
      <alignment horizontal="left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wrapText="1"/>
    </xf>
    <xf numFmtId="0" fontId="17" fillId="0" borderId="40" xfId="0" applyFont="1" applyFill="1" applyBorder="1" applyAlignment="1">
      <alignment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6" fillId="35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10" fillId="34" borderId="0" xfId="0" applyFont="1" applyFill="1" applyAlignment="1">
      <alignment/>
    </xf>
    <xf numFmtId="0" fontId="24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30" fillId="34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8" xfId="0" applyFont="1" applyBorder="1" applyAlignment="1">
      <alignment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top" wrapText="1"/>
    </xf>
    <xf numFmtId="0" fontId="17" fillId="34" borderId="19" xfId="0" applyFont="1" applyFill="1" applyBorder="1" applyAlignment="1">
      <alignment horizontal="left" vertical="top" wrapText="1"/>
    </xf>
    <xf numFmtId="0" fontId="37" fillId="34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left" vertical="top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7" fillId="0" borderId="19" xfId="0" applyFont="1" applyFill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vertical="top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/>
    </xf>
    <xf numFmtId="0" fontId="17" fillId="0" borderId="19" xfId="0" applyFont="1" applyBorder="1" applyAlignment="1">
      <alignment horizontal="left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left" vertical="top" wrapText="1"/>
    </xf>
    <xf numFmtId="0" fontId="17" fillId="0" borderId="43" xfId="0" applyFont="1" applyBorder="1" applyAlignment="1">
      <alignment horizontal="center" vertical="center" wrapText="1"/>
    </xf>
    <xf numFmtId="0" fontId="17" fillId="0" borderId="40" xfId="0" applyFont="1" applyBorder="1" applyAlignment="1">
      <alignment vertical="top" wrapText="1"/>
    </xf>
    <xf numFmtId="0" fontId="17" fillId="0" borderId="4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0" xfId="0" applyFont="1" applyAlignment="1">
      <alignment vertical="center"/>
    </xf>
    <xf numFmtId="0" fontId="17" fillId="34" borderId="19" xfId="0" applyFont="1" applyFill="1" applyBorder="1" applyAlignment="1">
      <alignment horizontal="left" wrapText="1"/>
    </xf>
    <xf numFmtId="0" fontId="24" fillId="36" borderId="0" xfId="0" applyFont="1" applyFill="1" applyAlignment="1">
      <alignment/>
    </xf>
    <xf numFmtId="0" fontId="17" fillId="35" borderId="25" xfId="0" applyFont="1" applyFill="1" applyBorder="1" applyAlignment="1">
      <alignment vertical="center" wrapText="1"/>
    </xf>
    <xf numFmtId="0" fontId="17" fillId="35" borderId="26" xfId="0" applyFont="1" applyFill="1" applyBorder="1" applyAlignment="1">
      <alignment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6" fillId="35" borderId="19" xfId="0" applyFont="1" applyFill="1" applyBorder="1" applyAlignment="1">
      <alignment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top" wrapText="1"/>
    </xf>
    <xf numFmtId="0" fontId="17" fillId="34" borderId="19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6" fillId="0" borderId="52" xfId="0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0" fontId="32" fillId="0" borderId="66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6" fillId="0" borderId="67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68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7" fillId="0" borderId="75" xfId="0" applyFont="1" applyBorder="1" applyAlignment="1">
      <alignment horizont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78" xfId="0" applyFont="1" applyFill="1" applyBorder="1" applyAlignment="1">
      <alignment horizontal="center" vertical="center" wrapText="1"/>
    </xf>
    <xf numFmtId="0" fontId="17" fillId="34" borderId="79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85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17" fillId="35" borderId="89" xfId="0" applyFont="1" applyFill="1" applyBorder="1" applyAlignment="1">
      <alignment horizontal="center" vertical="center" wrapText="1"/>
    </xf>
    <xf numFmtId="0" fontId="17" fillId="35" borderId="90" xfId="0" applyFont="1" applyFill="1" applyBorder="1" applyAlignment="1">
      <alignment horizontal="center" vertical="center" wrapText="1"/>
    </xf>
    <xf numFmtId="0" fontId="17" fillId="35" borderId="6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7" fillId="35" borderId="64" xfId="0" applyFont="1" applyFill="1" applyBorder="1" applyAlignment="1">
      <alignment horizontal="center" vertical="center" wrapText="1"/>
    </xf>
    <xf numFmtId="0" fontId="37" fillId="35" borderId="91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7" fillId="0" borderId="19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"/>
  <sheetViews>
    <sheetView tabSelected="1" view="pageBreakPreview" zoomScale="78" zoomScaleNormal="78" zoomScaleSheetLayoutView="78" zoomScalePageLayoutView="78" workbookViewId="0" topLeftCell="A1">
      <selection activeCell="A221" sqref="A221"/>
    </sheetView>
  </sheetViews>
  <sheetFormatPr defaultColWidth="8.8984375" defaultRowHeight="14.25"/>
  <cols>
    <col min="1" max="1" width="4.5" style="124" customWidth="1"/>
    <col min="2" max="2" width="31.5" style="110" customWidth="1"/>
    <col min="3" max="3" width="12.09765625" style="110" customWidth="1"/>
    <col min="4" max="4" width="7.8984375" style="110" customWidth="1"/>
    <col min="5" max="5" width="10.09765625" style="110" customWidth="1"/>
    <col min="6" max="8" width="8.8984375" style="110" customWidth="1"/>
    <col min="9" max="9" width="11.3984375" style="110" customWidth="1"/>
    <col min="10" max="10" width="10.59765625" style="110" customWidth="1"/>
    <col min="11" max="11" width="10" style="110" bestFit="1" customWidth="1"/>
    <col min="12" max="12" width="11.09765625" style="110" customWidth="1"/>
    <col min="13" max="13" width="10.09765625" style="110" bestFit="1" customWidth="1"/>
    <col min="14" max="14" width="9.8984375" style="110" customWidth="1"/>
    <col min="15" max="15" width="8.8984375" style="110" customWidth="1"/>
    <col min="16" max="16" width="10" style="110" customWidth="1"/>
    <col min="17" max="17" width="8.3984375" style="110" customWidth="1"/>
    <col min="18" max="18" width="13.3984375" style="110" customWidth="1"/>
    <col min="19" max="19" width="13.09765625" style="110" customWidth="1"/>
    <col min="20" max="16384" width="8.8984375" style="110" customWidth="1"/>
  </cols>
  <sheetData>
    <row r="1" spans="1:22" ht="25.5">
      <c r="A1" s="26"/>
      <c r="B1" s="1"/>
      <c r="C1" s="22" t="s">
        <v>170</v>
      </c>
      <c r="D1" s="1"/>
      <c r="E1" s="1" t="s">
        <v>164</v>
      </c>
      <c r="F1" s="1"/>
      <c r="G1" s="1"/>
      <c r="H1" s="1"/>
      <c r="I1" s="1"/>
      <c r="J1" s="1"/>
      <c r="K1" s="1"/>
      <c r="L1" s="1"/>
      <c r="M1" s="1"/>
      <c r="N1" s="1"/>
      <c r="O1" s="259"/>
      <c r="P1" s="259"/>
      <c r="Q1" s="259"/>
      <c r="R1" s="259"/>
      <c r="S1" s="259"/>
      <c r="T1" s="259"/>
      <c r="U1" s="22"/>
      <c r="V1" s="22"/>
    </row>
    <row r="2" spans="1:22" ht="25.5">
      <c r="A2" s="2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62"/>
      <c r="P2" s="262"/>
      <c r="Q2" s="262"/>
      <c r="R2" s="262"/>
      <c r="S2" s="262"/>
      <c r="T2" s="262"/>
      <c r="U2" s="46"/>
      <c r="V2" s="46"/>
    </row>
    <row r="3" spans="1:22" ht="25.5">
      <c r="A3" s="26"/>
      <c r="B3" s="2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/>
      <c r="V3" s="4"/>
    </row>
    <row r="4" spans="1:22" ht="25.5">
      <c r="A4" s="26"/>
      <c r="B4" s="335" t="s">
        <v>35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1"/>
      <c r="T4" s="1"/>
      <c r="U4" s="1"/>
      <c r="V4" s="4"/>
    </row>
    <row r="5" spans="1:22" ht="25.5">
      <c r="A5" s="26"/>
      <c r="B5" s="335" t="s">
        <v>36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1"/>
      <c r="T5" s="1"/>
      <c r="U5" s="1"/>
      <c r="V5" s="4"/>
    </row>
    <row r="6" spans="1:22" ht="25.5">
      <c r="A6" s="26"/>
      <c r="B6" s="5"/>
      <c r="C6" s="3"/>
      <c r="D6" s="3"/>
      <c r="E6" s="3"/>
      <c r="F6" s="3"/>
      <c r="G6" s="3"/>
      <c r="H6" s="3"/>
      <c r="I6" s="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4"/>
    </row>
    <row r="7" spans="1:22" ht="25.5">
      <c r="A7" s="27"/>
      <c r="B7" s="337" t="s">
        <v>119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1"/>
      <c r="T7" s="3"/>
      <c r="U7" s="3"/>
      <c r="V7" s="4"/>
    </row>
    <row r="8" spans="1:22" ht="25.5">
      <c r="A8" s="26"/>
      <c r="B8" s="335" t="s">
        <v>18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7"/>
      <c r="T8" s="8"/>
      <c r="U8" s="8"/>
      <c r="V8" s="4"/>
    </row>
    <row r="9" spans="1:22" ht="27">
      <c r="A9" s="26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21"/>
      <c r="Q9" s="21"/>
      <c r="R9" s="21"/>
      <c r="S9" s="7"/>
      <c r="T9" s="8"/>
      <c r="U9" s="8"/>
      <c r="V9" s="4"/>
    </row>
    <row r="10" spans="1:22" ht="27">
      <c r="A10" s="26"/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21"/>
      <c r="Q10" s="21"/>
      <c r="R10" s="21"/>
      <c r="S10" s="7"/>
      <c r="T10" s="8"/>
      <c r="U10" s="8"/>
      <c r="V10" s="4"/>
    </row>
    <row r="11" spans="1:22" ht="25.5" customHeight="1">
      <c r="A11" s="26"/>
      <c r="B11" s="113"/>
      <c r="C11" s="113"/>
      <c r="D11" s="113"/>
      <c r="E11" s="113"/>
      <c r="F11" s="113"/>
      <c r="G11" s="114" t="s">
        <v>20</v>
      </c>
      <c r="H11" s="113"/>
      <c r="I11" s="113"/>
      <c r="J11" s="113"/>
      <c r="K11" s="113"/>
      <c r="L11" s="115">
        <f>SUM(D216:J218,K213,L216:N218,O216,D196:O196,D157:O157,D116:O116,D66:O66)</f>
        <v>7589</v>
      </c>
      <c r="M11" s="115"/>
      <c r="N11" s="115"/>
      <c r="O11" s="115"/>
      <c r="P11" s="9"/>
      <c r="Q11" s="8"/>
      <c r="R11" s="7"/>
      <c r="S11" s="7"/>
      <c r="T11" s="3"/>
      <c r="U11" s="3"/>
      <c r="V11" s="4"/>
    </row>
    <row r="12" spans="1:22" ht="25.5" customHeight="1">
      <c r="A12" s="26"/>
      <c r="B12" s="113"/>
      <c r="C12" s="113"/>
      <c r="D12" s="113"/>
      <c r="E12" s="113"/>
      <c r="F12" s="113"/>
      <c r="G12" s="114" t="s">
        <v>157</v>
      </c>
      <c r="H12" s="113"/>
      <c r="I12" s="113"/>
      <c r="J12" s="113"/>
      <c r="K12" s="113"/>
      <c r="L12" s="115"/>
      <c r="M12" s="115"/>
      <c r="N12" s="115"/>
      <c r="O12" s="115"/>
      <c r="P12" s="9"/>
      <c r="Q12" s="8"/>
      <c r="R12" s="7"/>
      <c r="S12" s="7"/>
      <c r="T12" s="3"/>
      <c r="U12" s="3"/>
      <c r="V12" s="4"/>
    </row>
    <row r="13" spans="1:22" ht="29.25">
      <c r="A13" s="26"/>
      <c r="B13" s="113"/>
      <c r="C13" s="113"/>
      <c r="D13" s="113"/>
      <c r="E13" s="113"/>
      <c r="F13" s="113"/>
      <c r="G13" s="116" t="s">
        <v>153</v>
      </c>
      <c r="H13" s="116"/>
      <c r="I13" s="116"/>
      <c r="J13" s="116"/>
      <c r="K13" s="116"/>
      <c r="L13" s="9">
        <f>SUM(L15,L16)</f>
        <v>5974</v>
      </c>
      <c r="M13" s="117"/>
      <c r="N13" s="117"/>
      <c r="O13" s="9"/>
      <c r="P13" s="117"/>
      <c r="Q13" s="9"/>
      <c r="R13" s="116"/>
      <c r="S13" s="116"/>
      <c r="T13" s="3"/>
      <c r="U13" s="3"/>
      <c r="V13" s="4"/>
    </row>
    <row r="14" spans="1:22" ht="20.25" customHeight="1">
      <c r="A14" s="26"/>
      <c r="B14" s="113"/>
      <c r="C14" s="113"/>
      <c r="D14" s="113"/>
      <c r="E14" s="113"/>
      <c r="F14" s="113"/>
      <c r="G14" s="261" t="s">
        <v>154</v>
      </c>
      <c r="H14" s="261"/>
      <c r="I14" s="261"/>
      <c r="J14" s="261"/>
      <c r="K14" s="261"/>
      <c r="M14" s="119"/>
      <c r="N14" s="119"/>
      <c r="O14" s="113"/>
      <c r="P14" s="9"/>
      <c r="Q14" s="8"/>
      <c r="R14" s="7"/>
      <c r="S14" s="7"/>
      <c r="T14" s="3"/>
      <c r="U14" s="3"/>
      <c r="V14" s="4"/>
    </row>
    <row r="15" spans="1:22" ht="29.25">
      <c r="A15" s="26"/>
      <c r="B15" s="113"/>
      <c r="C15" s="113"/>
      <c r="D15" s="113"/>
      <c r="E15" s="113"/>
      <c r="F15" s="113"/>
      <c r="G15" s="260" t="s">
        <v>162</v>
      </c>
      <c r="H15" s="261"/>
      <c r="I15" s="261"/>
      <c r="J15" s="261"/>
      <c r="K15" s="118"/>
      <c r="L15" s="120">
        <f>SUM(D66:G66,J66:M66,D116:G116,J116:M116,D157:G157,J157:M157,D196:G196,J196:M196,D216:G218,J216,K213,L216,M216)</f>
        <v>4064</v>
      </c>
      <c r="M15" s="121">
        <v>4059</v>
      </c>
      <c r="N15" s="121">
        <v>4074</v>
      </c>
      <c r="O15" s="113"/>
      <c r="P15" s="9"/>
      <c r="Q15" s="8"/>
      <c r="R15" s="7"/>
      <c r="S15" s="7"/>
      <c r="T15" s="3"/>
      <c r="U15" s="3"/>
      <c r="V15" s="4"/>
    </row>
    <row r="16" spans="1:22" ht="29.25">
      <c r="A16" s="26"/>
      <c r="B16" s="113"/>
      <c r="C16" s="113"/>
      <c r="D16" s="113"/>
      <c r="E16" s="113"/>
      <c r="F16" s="113"/>
      <c r="G16" s="122" t="s">
        <v>163</v>
      </c>
      <c r="H16" s="121"/>
      <c r="I16" s="121"/>
      <c r="J16" s="121"/>
      <c r="K16" s="121"/>
      <c r="L16" s="122">
        <f>SUM(I66,O55:O64,O32:O54,I116,O113:O114,O106:O109,O101:O104,O88:O99,O77:O86,I157,I196,I216,O210,O213,O148:O149,O140:O146,O135:O138,O127:O133,O154:O156,O187:O195,O179:O180,O170:O177)</f>
        <v>1910</v>
      </c>
      <c r="M16" s="113">
        <v>1945</v>
      </c>
      <c r="N16" s="113">
        <v>1930</v>
      </c>
      <c r="O16" s="113"/>
      <c r="P16" s="9"/>
      <c r="Q16" s="8"/>
      <c r="R16" s="7"/>
      <c r="S16" s="7"/>
      <c r="T16" s="3"/>
      <c r="U16" s="3"/>
      <c r="V16" s="4"/>
    </row>
    <row r="17" spans="1:22" ht="28.5" customHeight="1">
      <c r="A17" s="26"/>
      <c r="B17" s="11"/>
      <c r="C17" s="9"/>
      <c r="D17" s="10"/>
      <c r="E17" s="9"/>
      <c r="F17" s="9"/>
      <c r="G17" s="114"/>
      <c r="H17" s="113"/>
      <c r="I17" s="113"/>
      <c r="J17" s="113"/>
      <c r="K17" s="9"/>
      <c r="L17" s="9"/>
      <c r="M17" s="9"/>
      <c r="N17" s="123" t="s">
        <v>172</v>
      </c>
      <c r="O17" s="9"/>
      <c r="P17" s="9"/>
      <c r="Q17" s="9"/>
      <c r="R17" s="9"/>
      <c r="S17" s="11"/>
      <c r="T17" s="3"/>
      <c r="U17" s="3"/>
      <c r="V17" s="4"/>
    </row>
    <row r="18" spans="1:22" ht="30" customHeight="1">
      <c r="A18" s="26"/>
      <c r="B18" s="336"/>
      <c r="C18" s="336"/>
      <c r="D18" s="10"/>
      <c r="E18" s="9"/>
      <c r="F18" s="9"/>
      <c r="G18" s="114" t="s">
        <v>19</v>
      </c>
      <c r="H18" s="113"/>
      <c r="I18" s="113"/>
      <c r="J18" s="113"/>
      <c r="K18" s="9"/>
      <c r="L18" s="9">
        <f>SUM(C65+C115+C150+C185+C211)</f>
        <v>1575</v>
      </c>
      <c r="M18" s="9"/>
      <c r="N18" s="344" t="s">
        <v>156</v>
      </c>
      <c r="O18" s="345"/>
      <c r="P18" s="345"/>
      <c r="Q18" s="345"/>
      <c r="R18" s="345"/>
      <c r="S18" s="11">
        <v>64</v>
      </c>
      <c r="T18" s="12"/>
      <c r="U18" s="12"/>
      <c r="V18" s="13"/>
    </row>
    <row r="19" spans="1:22" ht="31.5">
      <c r="A19" s="26"/>
      <c r="B19" s="9"/>
      <c r="C19" s="9"/>
      <c r="D19" s="10"/>
      <c r="E19" s="9"/>
      <c r="F19" s="9"/>
      <c r="G19" s="114"/>
      <c r="H19" s="113"/>
      <c r="I19" s="113"/>
      <c r="J19" s="113"/>
      <c r="K19" s="9"/>
      <c r="L19" s="9"/>
      <c r="M19" s="9"/>
      <c r="N19" s="263" t="s">
        <v>158</v>
      </c>
      <c r="O19" s="263"/>
      <c r="P19" s="263"/>
      <c r="Q19" s="263"/>
      <c r="R19" s="263"/>
      <c r="S19" s="9"/>
      <c r="T19" s="12"/>
      <c r="U19" s="12"/>
      <c r="V19" s="13"/>
    </row>
    <row r="20" spans="1:22" ht="31.5">
      <c r="A20" s="28"/>
      <c r="B20" s="20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14"/>
      <c r="S20" s="15"/>
      <c r="T20" s="15"/>
      <c r="U20" s="15"/>
      <c r="V20" s="16"/>
    </row>
    <row r="21" spans="1:22" ht="31.5">
      <c r="A21" s="28"/>
      <c r="B21" s="9"/>
      <c r="C21" s="9"/>
      <c r="D21" s="10"/>
      <c r="E21" s="9"/>
      <c r="F21" s="9"/>
      <c r="G21" s="114" t="s">
        <v>40</v>
      </c>
      <c r="H21" s="9"/>
      <c r="I21" s="9"/>
      <c r="J21" s="9"/>
      <c r="K21" s="9"/>
      <c r="L21" s="9">
        <f>SUM(P66+Q66+P116+Q116+P157+Q157+P196+Q196+P216+Q216)</f>
        <v>300</v>
      </c>
      <c r="M21" s="9"/>
      <c r="N21" s="9"/>
      <c r="O21" s="9"/>
      <c r="P21" s="9"/>
      <c r="Q21" s="14"/>
      <c r="R21" s="14"/>
      <c r="S21" s="15"/>
      <c r="T21" s="15"/>
      <c r="U21" s="15"/>
      <c r="V21" s="16"/>
    </row>
    <row r="22" spans="1:22" ht="31.5">
      <c r="A22" s="28"/>
      <c r="B22" s="20"/>
      <c r="C22" s="3"/>
      <c r="D22" s="17"/>
      <c r="E22" s="3"/>
      <c r="F22" s="3"/>
      <c r="L22" s="122"/>
      <c r="M22" s="14"/>
      <c r="N22" s="14"/>
      <c r="O22" s="14"/>
      <c r="P22" s="14"/>
      <c r="Q22" s="14"/>
      <c r="R22" s="14"/>
      <c r="S22" s="18"/>
      <c r="T22" s="18"/>
      <c r="U22" s="18"/>
      <c r="V22" s="19"/>
    </row>
    <row r="23" spans="1:22" ht="31.5">
      <c r="A23" s="28"/>
      <c r="B23" s="20"/>
      <c r="C23" s="3"/>
      <c r="D23" s="17"/>
      <c r="E23" s="3"/>
      <c r="F23" s="3"/>
      <c r="G23" s="3"/>
      <c r="H23" s="3"/>
      <c r="I23" s="9"/>
      <c r="J23" s="9"/>
      <c r="K23" s="18"/>
      <c r="L23" s="14"/>
      <c r="M23" s="14"/>
      <c r="N23" s="14"/>
      <c r="O23" s="14"/>
      <c r="P23" s="14"/>
      <c r="Q23" s="14"/>
      <c r="R23" s="14"/>
      <c r="S23" s="18"/>
      <c r="T23" s="18"/>
      <c r="U23" s="18"/>
      <c r="V23" s="19"/>
    </row>
    <row r="24" spans="5:17" ht="20.25">
      <c r="E24" s="245" t="s">
        <v>155</v>
      </c>
      <c r="F24" s="245"/>
      <c r="G24" s="245"/>
      <c r="H24" s="245"/>
      <c r="I24" s="245"/>
      <c r="J24" s="245"/>
      <c r="K24" s="245"/>
      <c r="L24" s="245"/>
      <c r="M24" s="245"/>
      <c r="N24" s="125"/>
      <c r="O24" s="125"/>
      <c r="P24" s="125"/>
      <c r="Q24" s="125"/>
    </row>
    <row r="25" spans="6:17" ht="20.25">
      <c r="F25" s="245" t="s">
        <v>16</v>
      </c>
      <c r="G25" s="245"/>
      <c r="H25" s="245"/>
      <c r="I25" s="245"/>
      <c r="J25" s="245"/>
      <c r="K25" s="245"/>
      <c r="L25" s="125"/>
      <c r="M25" s="125"/>
      <c r="N25" s="125"/>
      <c r="O25" s="125"/>
      <c r="P25" s="125"/>
      <c r="Q25" s="125"/>
    </row>
    <row r="26" spans="6:17" ht="20.25">
      <c r="F26" s="245" t="s">
        <v>17</v>
      </c>
      <c r="G26" s="245"/>
      <c r="H26" s="245"/>
      <c r="I26" s="245"/>
      <c r="J26" s="245"/>
      <c r="K26" s="245"/>
      <c r="L26" s="125"/>
      <c r="M26" s="125"/>
      <c r="N26" s="125"/>
      <c r="O26" s="125"/>
      <c r="P26" s="252" t="s">
        <v>34</v>
      </c>
      <c r="Q26" s="252"/>
    </row>
    <row r="27" ht="15" thickBot="1"/>
    <row r="28" spans="1:19" ht="14.25" customHeight="1" thickTop="1">
      <c r="A28" s="270" t="s">
        <v>0</v>
      </c>
      <c r="B28" s="300" t="s">
        <v>1</v>
      </c>
      <c r="C28" s="303" t="s">
        <v>2</v>
      </c>
      <c r="D28" s="246" t="s">
        <v>3</v>
      </c>
      <c r="E28" s="247"/>
      <c r="F28" s="247"/>
      <c r="G28" s="247"/>
      <c r="H28" s="247"/>
      <c r="I28" s="248"/>
      <c r="J28" s="247" t="s">
        <v>4</v>
      </c>
      <c r="K28" s="247"/>
      <c r="L28" s="247"/>
      <c r="M28" s="247"/>
      <c r="N28" s="247"/>
      <c r="O28" s="247"/>
      <c r="P28" s="246" t="s">
        <v>40</v>
      </c>
      <c r="Q28" s="248"/>
      <c r="R28" s="270" t="s">
        <v>5</v>
      </c>
      <c r="S28" s="271"/>
    </row>
    <row r="29" spans="1:19" ht="3" customHeight="1">
      <c r="A29" s="272"/>
      <c r="B29" s="301"/>
      <c r="C29" s="304"/>
      <c r="D29" s="253"/>
      <c r="E29" s="306"/>
      <c r="F29" s="306"/>
      <c r="G29" s="306"/>
      <c r="H29" s="306"/>
      <c r="I29" s="254"/>
      <c r="J29" s="306"/>
      <c r="K29" s="306"/>
      <c r="L29" s="306"/>
      <c r="M29" s="306"/>
      <c r="N29" s="306"/>
      <c r="O29" s="306"/>
      <c r="P29" s="253"/>
      <c r="Q29" s="254"/>
      <c r="R29" s="272"/>
      <c r="S29" s="273"/>
    </row>
    <row r="30" spans="1:19" ht="24.75" thickBot="1">
      <c r="A30" s="328"/>
      <c r="B30" s="329"/>
      <c r="C30" s="330"/>
      <c r="D30" s="128" t="s">
        <v>6</v>
      </c>
      <c r="E30" s="129" t="s">
        <v>7</v>
      </c>
      <c r="F30" s="130" t="s">
        <v>38</v>
      </c>
      <c r="G30" s="131" t="s">
        <v>42</v>
      </c>
      <c r="H30" s="131" t="s">
        <v>39</v>
      </c>
      <c r="I30" s="132" t="s">
        <v>37</v>
      </c>
      <c r="J30" s="133" t="s">
        <v>6</v>
      </c>
      <c r="K30" s="129" t="s">
        <v>7</v>
      </c>
      <c r="L30" s="130" t="s">
        <v>38</v>
      </c>
      <c r="M30" s="131" t="s">
        <v>42</v>
      </c>
      <c r="N30" s="131" t="s">
        <v>39</v>
      </c>
      <c r="O30" s="134" t="s">
        <v>37</v>
      </c>
      <c r="P30" s="127" t="s">
        <v>8</v>
      </c>
      <c r="Q30" s="135" t="s">
        <v>9</v>
      </c>
      <c r="R30" s="127" t="s">
        <v>8</v>
      </c>
      <c r="S30" s="135" t="s">
        <v>9</v>
      </c>
    </row>
    <row r="31" spans="1:19" ht="15.75" thickBot="1" thickTop="1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8"/>
    </row>
    <row r="32" spans="1:19" ht="14.25">
      <c r="A32" s="136">
        <v>1</v>
      </c>
      <c r="B32" s="137" t="s">
        <v>134</v>
      </c>
      <c r="C32" s="138">
        <f aca="true" t="shared" si="0" ref="C32:C42">SUM(D32,E32,F32,G32,I32,J32,K32,L32,M32,N32,O32)</f>
        <v>100</v>
      </c>
      <c r="D32" s="139">
        <v>15</v>
      </c>
      <c r="E32" s="140"/>
      <c r="F32" s="140">
        <v>15</v>
      </c>
      <c r="G32" s="140"/>
      <c r="H32" s="140"/>
      <c r="I32" s="141">
        <v>20</v>
      </c>
      <c r="J32" s="139">
        <v>15</v>
      </c>
      <c r="K32" s="140"/>
      <c r="L32" s="140">
        <v>15</v>
      </c>
      <c r="M32" s="140"/>
      <c r="N32" s="140"/>
      <c r="O32" s="142">
        <v>20</v>
      </c>
      <c r="P32" s="143">
        <v>2</v>
      </c>
      <c r="Q32" s="141">
        <v>2</v>
      </c>
      <c r="R32" s="144" t="s">
        <v>115</v>
      </c>
      <c r="S32" s="145" t="s">
        <v>115</v>
      </c>
    </row>
    <row r="33" spans="1:19" ht="14.25">
      <c r="A33" s="146">
        <v>2</v>
      </c>
      <c r="B33" s="147" t="s">
        <v>10</v>
      </c>
      <c r="C33" s="148">
        <f t="shared" si="0"/>
        <v>25</v>
      </c>
      <c r="D33" s="149">
        <v>5</v>
      </c>
      <c r="E33" s="150"/>
      <c r="F33" s="150">
        <v>15</v>
      </c>
      <c r="G33" s="150"/>
      <c r="H33" s="150"/>
      <c r="I33" s="151">
        <v>5</v>
      </c>
      <c r="J33" s="149"/>
      <c r="K33" s="150"/>
      <c r="L33" s="150"/>
      <c r="M33" s="150"/>
      <c r="N33" s="150"/>
      <c r="O33" s="152"/>
      <c r="P33" s="153">
        <v>1</v>
      </c>
      <c r="Q33" s="151"/>
      <c r="R33" s="154" t="s">
        <v>116</v>
      </c>
      <c r="S33" s="155"/>
    </row>
    <row r="34" spans="1:19" ht="14.25">
      <c r="A34" s="146">
        <v>3</v>
      </c>
      <c r="B34" s="147" t="s">
        <v>84</v>
      </c>
      <c r="C34" s="148">
        <f t="shared" si="0"/>
        <v>25</v>
      </c>
      <c r="D34" s="149">
        <v>5</v>
      </c>
      <c r="E34" s="150">
        <v>10</v>
      </c>
      <c r="F34" s="150">
        <v>5</v>
      </c>
      <c r="G34" s="150"/>
      <c r="H34" s="150"/>
      <c r="I34" s="151">
        <v>5</v>
      </c>
      <c r="J34" s="149"/>
      <c r="K34" s="150"/>
      <c r="L34" s="150"/>
      <c r="M34" s="150"/>
      <c r="N34" s="150"/>
      <c r="O34" s="152"/>
      <c r="P34" s="153">
        <v>1</v>
      </c>
      <c r="Q34" s="151"/>
      <c r="R34" s="154" t="s">
        <v>116</v>
      </c>
      <c r="S34" s="155"/>
    </row>
    <row r="35" spans="1:19" ht="15.75" customHeight="1">
      <c r="A35" s="146">
        <v>4</v>
      </c>
      <c r="B35" s="147" t="s">
        <v>135</v>
      </c>
      <c r="C35" s="148">
        <f t="shared" si="0"/>
        <v>25</v>
      </c>
      <c r="D35" s="149"/>
      <c r="E35" s="150"/>
      <c r="F35" s="150"/>
      <c r="G35" s="150"/>
      <c r="H35" s="150"/>
      <c r="I35" s="151"/>
      <c r="J35" s="149">
        <v>5</v>
      </c>
      <c r="K35" s="150">
        <v>5</v>
      </c>
      <c r="L35" s="150">
        <v>10</v>
      </c>
      <c r="M35" s="150"/>
      <c r="N35" s="150"/>
      <c r="O35" s="152">
        <v>5</v>
      </c>
      <c r="P35" s="153"/>
      <c r="Q35" s="151">
        <v>1</v>
      </c>
      <c r="R35" s="154"/>
      <c r="S35" s="156" t="s">
        <v>115</v>
      </c>
    </row>
    <row r="36" spans="1:19" ht="14.25">
      <c r="A36" s="146">
        <v>5</v>
      </c>
      <c r="B36" s="147" t="s">
        <v>11</v>
      </c>
      <c r="C36" s="148">
        <f t="shared" si="0"/>
        <v>50</v>
      </c>
      <c r="D36" s="149"/>
      <c r="E36" s="150"/>
      <c r="F36" s="150"/>
      <c r="G36" s="150"/>
      <c r="H36" s="150"/>
      <c r="I36" s="151"/>
      <c r="J36" s="149">
        <v>30</v>
      </c>
      <c r="K36" s="150"/>
      <c r="L36" s="150">
        <v>15</v>
      </c>
      <c r="M36" s="150"/>
      <c r="N36" s="150"/>
      <c r="O36" s="152">
        <v>5</v>
      </c>
      <c r="P36" s="153"/>
      <c r="Q36" s="151">
        <v>2</v>
      </c>
      <c r="R36" s="154"/>
      <c r="S36" s="155" t="s">
        <v>116</v>
      </c>
    </row>
    <row r="37" spans="1:19" ht="14.25">
      <c r="A37" s="146">
        <v>6</v>
      </c>
      <c r="B37" s="147" t="s">
        <v>50</v>
      </c>
      <c r="C37" s="148">
        <f t="shared" si="0"/>
        <v>25</v>
      </c>
      <c r="D37" s="149"/>
      <c r="E37" s="150"/>
      <c r="F37" s="150"/>
      <c r="G37" s="150"/>
      <c r="H37" s="150"/>
      <c r="I37" s="151"/>
      <c r="J37" s="149">
        <v>10</v>
      </c>
      <c r="K37" s="150">
        <v>10</v>
      </c>
      <c r="L37" s="150"/>
      <c r="M37" s="150"/>
      <c r="N37" s="150"/>
      <c r="O37" s="152">
        <v>5</v>
      </c>
      <c r="P37" s="153"/>
      <c r="Q37" s="151">
        <v>1</v>
      </c>
      <c r="R37" s="154"/>
      <c r="S37" s="155" t="s">
        <v>116</v>
      </c>
    </row>
    <row r="38" spans="1:19" ht="14.25">
      <c r="A38" s="146">
        <v>7</v>
      </c>
      <c r="B38" s="147" t="s">
        <v>12</v>
      </c>
      <c r="C38" s="148">
        <f t="shared" si="0"/>
        <v>25</v>
      </c>
      <c r="D38" s="149">
        <v>10</v>
      </c>
      <c r="E38" s="150">
        <v>10</v>
      </c>
      <c r="F38" s="150"/>
      <c r="G38" s="150"/>
      <c r="H38" s="150"/>
      <c r="I38" s="151">
        <v>5</v>
      </c>
      <c r="J38" s="149"/>
      <c r="K38" s="150"/>
      <c r="L38" s="150"/>
      <c r="M38" s="150"/>
      <c r="N38" s="150"/>
      <c r="O38" s="152"/>
      <c r="P38" s="153">
        <v>1</v>
      </c>
      <c r="Q38" s="151"/>
      <c r="R38" s="154" t="s">
        <v>117</v>
      </c>
      <c r="S38" s="155"/>
    </row>
    <row r="39" spans="1:19" ht="14.25">
      <c r="A39" s="146">
        <v>8</v>
      </c>
      <c r="B39" s="147" t="s">
        <v>122</v>
      </c>
      <c r="C39" s="148">
        <f t="shared" si="0"/>
        <v>25</v>
      </c>
      <c r="D39" s="149">
        <v>15</v>
      </c>
      <c r="E39" s="150"/>
      <c r="F39" s="150"/>
      <c r="G39" s="150"/>
      <c r="H39" s="150"/>
      <c r="I39" s="151">
        <v>10</v>
      </c>
      <c r="J39" s="149"/>
      <c r="K39" s="150"/>
      <c r="L39" s="150"/>
      <c r="M39" s="150"/>
      <c r="N39" s="150"/>
      <c r="O39" s="152"/>
      <c r="P39" s="153">
        <v>1</v>
      </c>
      <c r="Q39" s="151"/>
      <c r="R39" s="154" t="s">
        <v>116</v>
      </c>
      <c r="S39" s="155"/>
    </row>
    <row r="40" spans="1:19" ht="14.25">
      <c r="A40" s="146">
        <v>9</v>
      </c>
      <c r="B40" s="147" t="s">
        <v>87</v>
      </c>
      <c r="C40" s="148">
        <f t="shared" si="0"/>
        <v>25</v>
      </c>
      <c r="D40" s="149">
        <v>10</v>
      </c>
      <c r="E40" s="150">
        <v>10</v>
      </c>
      <c r="F40" s="150"/>
      <c r="G40" s="150"/>
      <c r="H40" s="150"/>
      <c r="I40" s="151">
        <v>5</v>
      </c>
      <c r="J40" s="149"/>
      <c r="K40" s="150"/>
      <c r="L40" s="150"/>
      <c r="M40" s="150"/>
      <c r="N40" s="150"/>
      <c r="O40" s="152"/>
      <c r="P40" s="153">
        <v>1</v>
      </c>
      <c r="Q40" s="151"/>
      <c r="R40" s="154" t="s">
        <v>116</v>
      </c>
      <c r="S40" s="155"/>
    </row>
    <row r="41" spans="1:19" s="109" customFormat="1" ht="14.25">
      <c r="A41" s="157">
        <v>10</v>
      </c>
      <c r="B41" s="158" t="s">
        <v>123</v>
      </c>
      <c r="C41" s="75">
        <f t="shared" si="0"/>
        <v>25</v>
      </c>
      <c r="D41" s="53">
        <v>9</v>
      </c>
      <c r="E41" s="49"/>
      <c r="F41" s="49">
        <v>10</v>
      </c>
      <c r="G41" s="49"/>
      <c r="H41" s="49"/>
      <c r="I41" s="60">
        <v>6</v>
      </c>
      <c r="J41" s="53"/>
      <c r="K41" s="49"/>
      <c r="L41" s="49"/>
      <c r="M41" s="49"/>
      <c r="N41" s="49"/>
      <c r="O41" s="50"/>
      <c r="P41" s="59">
        <v>1</v>
      </c>
      <c r="Q41" s="60"/>
      <c r="R41" s="159" t="s">
        <v>116</v>
      </c>
      <c r="S41" s="156"/>
    </row>
    <row r="42" spans="1:19" ht="14.25">
      <c r="A42" s="250">
        <v>11</v>
      </c>
      <c r="B42" s="346" t="s">
        <v>88</v>
      </c>
      <c r="C42" s="251">
        <f t="shared" si="0"/>
        <v>50</v>
      </c>
      <c r="D42" s="340">
        <v>15</v>
      </c>
      <c r="E42" s="249"/>
      <c r="F42" s="249"/>
      <c r="G42" s="249"/>
      <c r="H42" s="249"/>
      <c r="I42" s="255">
        <v>10</v>
      </c>
      <c r="J42" s="340"/>
      <c r="K42" s="249"/>
      <c r="L42" s="249">
        <v>15</v>
      </c>
      <c r="M42" s="249"/>
      <c r="N42" s="249"/>
      <c r="O42" s="338">
        <v>10</v>
      </c>
      <c r="P42" s="339">
        <v>1</v>
      </c>
      <c r="Q42" s="255">
        <v>1</v>
      </c>
      <c r="R42" s="343" t="s">
        <v>115</v>
      </c>
      <c r="S42" s="264" t="s">
        <v>115</v>
      </c>
    </row>
    <row r="43" spans="1:19" ht="12" customHeight="1">
      <c r="A43" s="250"/>
      <c r="B43" s="346"/>
      <c r="C43" s="251"/>
      <c r="D43" s="340"/>
      <c r="E43" s="249"/>
      <c r="F43" s="249"/>
      <c r="G43" s="249"/>
      <c r="H43" s="249"/>
      <c r="I43" s="255"/>
      <c r="J43" s="340"/>
      <c r="K43" s="249"/>
      <c r="L43" s="249"/>
      <c r="M43" s="249"/>
      <c r="N43" s="249"/>
      <c r="O43" s="338"/>
      <c r="P43" s="339"/>
      <c r="Q43" s="255"/>
      <c r="R43" s="343"/>
      <c r="S43" s="264"/>
    </row>
    <row r="44" spans="1:19" ht="14.25">
      <c r="A44" s="146">
        <v>12</v>
      </c>
      <c r="B44" s="147" t="s">
        <v>91</v>
      </c>
      <c r="C44" s="148">
        <f aca="true" t="shared" si="1" ref="C44:C54">SUM(D44:O44)</f>
        <v>50</v>
      </c>
      <c r="D44" s="149">
        <v>20</v>
      </c>
      <c r="E44" s="150">
        <v>10</v>
      </c>
      <c r="F44" s="150">
        <v>15</v>
      </c>
      <c r="G44" s="150"/>
      <c r="H44" s="150"/>
      <c r="I44" s="151">
        <v>5</v>
      </c>
      <c r="J44" s="149"/>
      <c r="K44" s="150"/>
      <c r="L44" s="150"/>
      <c r="M44" s="150"/>
      <c r="N44" s="150"/>
      <c r="O44" s="152"/>
      <c r="P44" s="153">
        <v>2</v>
      </c>
      <c r="Q44" s="151"/>
      <c r="R44" s="154" t="s">
        <v>116</v>
      </c>
      <c r="S44" s="155"/>
    </row>
    <row r="45" spans="1:19" ht="14.25">
      <c r="A45" s="146">
        <v>13</v>
      </c>
      <c r="B45" s="147" t="s">
        <v>90</v>
      </c>
      <c r="C45" s="148">
        <f t="shared" si="1"/>
        <v>25</v>
      </c>
      <c r="D45" s="149"/>
      <c r="E45" s="150"/>
      <c r="F45" s="150"/>
      <c r="G45" s="150"/>
      <c r="H45" s="150"/>
      <c r="I45" s="151"/>
      <c r="J45" s="149">
        <v>5</v>
      </c>
      <c r="K45" s="150">
        <v>5</v>
      </c>
      <c r="L45" s="150">
        <v>10</v>
      </c>
      <c r="M45" s="150"/>
      <c r="N45" s="150"/>
      <c r="O45" s="152">
        <v>5</v>
      </c>
      <c r="P45" s="153"/>
      <c r="Q45" s="151">
        <v>1</v>
      </c>
      <c r="R45" s="154"/>
      <c r="S45" s="155" t="s">
        <v>115</v>
      </c>
    </row>
    <row r="46" spans="1:19" s="164" customFormat="1" ht="14.25">
      <c r="A46" s="160">
        <v>14</v>
      </c>
      <c r="B46" s="161" t="s">
        <v>13</v>
      </c>
      <c r="C46" s="91">
        <f t="shared" si="1"/>
        <v>150</v>
      </c>
      <c r="D46" s="52">
        <v>30</v>
      </c>
      <c r="E46" s="23"/>
      <c r="F46" s="23">
        <v>30</v>
      </c>
      <c r="G46" s="23"/>
      <c r="H46" s="23"/>
      <c r="I46" s="57">
        <v>15</v>
      </c>
      <c r="J46" s="52">
        <v>10</v>
      </c>
      <c r="K46" s="23">
        <v>30</v>
      </c>
      <c r="L46" s="23">
        <v>30</v>
      </c>
      <c r="M46" s="23"/>
      <c r="N46" s="23"/>
      <c r="O46" s="45">
        <v>5</v>
      </c>
      <c r="P46" s="56">
        <v>3</v>
      </c>
      <c r="Q46" s="57">
        <v>3</v>
      </c>
      <c r="R46" s="162" t="s">
        <v>115</v>
      </c>
      <c r="S46" s="163" t="s">
        <v>115</v>
      </c>
    </row>
    <row r="47" spans="1:19" s="164" customFormat="1" ht="14.25">
      <c r="A47" s="160">
        <v>15</v>
      </c>
      <c r="B47" s="165" t="s">
        <v>136</v>
      </c>
      <c r="C47" s="91">
        <f t="shared" si="1"/>
        <v>75</v>
      </c>
      <c r="D47" s="52"/>
      <c r="E47" s="23"/>
      <c r="F47" s="23"/>
      <c r="G47" s="23"/>
      <c r="H47" s="23"/>
      <c r="I47" s="57"/>
      <c r="J47" s="52">
        <v>25</v>
      </c>
      <c r="K47" s="23">
        <v>25</v>
      </c>
      <c r="L47" s="23">
        <v>15</v>
      </c>
      <c r="M47" s="23"/>
      <c r="N47" s="23"/>
      <c r="O47" s="45">
        <v>10</v>
      </c>
      <c r="P47" s="56"/>
      <c r="Q47" s="57">
        <v>3</v>
      </c>
      <c r="R47" s="162"/>
      <c r="S47" s="163" t="s">
        <v>115</v>
      </c>
    </row>
    <row r="48" spans="1:19" ht="14.25">
      <c r="A48" s="146">
        <v>16</v>
      </c>
      <c r="B48" s="166" t="s">
        <v>138</v>
      </c>
      <c r="C48" s="148">
        <f t="shared" si="1"/>
        <v>50</v>
      </c>
      <c r="D48" s="149">
        <v>15</v>
      </c>
      <c r="E48" s="150">
        <v>15</v>
      </c>
      <c r="F48" s="150"/>
      <c r="G48" s="150"/>
      <c r="H48" s="150"/>
      <c r="I48" s="151">
        <v>20</v>
      </c>
      <c r="J48" s="149"/>
      <c r="K48" s="150"/>
      <c r="L48" s="150"/>
      <c r="M48" s="150"/>
      <c r="N48" s="150"/>
      <c r="O48" s="152"/>
      <c r="P48" s="153">
        <v>2</v>
      </c>
      <c r="Q48" s="151"/>
      <c r="R48" s="154" t="s">
        <v>116</v>
      </c>
      <c r="S48" s="155"/>
    </row>
    <row r="49" spans="1:20" ht="14.25">
      <c r="A49" s="146">
        <v>17</v>
      </c>
      <c r="B49" s="147" t="s">
        <v>14</v>
      </c>
      <c r="C49" s="148">
        <f t="shared" si="1"/>
        <v>100</v>
      </c>
      <c r="D49" s="149">
        <v>15</v>
      </c>
      <c r="E49" s="150">
        <v>15</v>
      </c>
      <c r="F49" s="150">
        <v>15</v>
      </c>
      <c r="G49" s="150"/>
      <c r="H49" s="150"/>
      <c r="I49" s="151">
        <v>5</v>
      </c>
      <c r="J49" s="149">
        <v>15</v>
      </c>
      <c r="K49" s="150">
        <v>15</v>
      </c>
      <c r="L49" s="150">
        <v>15</v>
      </c>
      <c r="M49" s="150"/>
      <c r="N49" s="150"/>
      <c r="O49" s="152">
        <v>5</v>
      </c>
      <c r="P49" s="153">
        <v>2</v>
      </c>
      <c r="Q49" s="151">
        <v>2</v>
      </c>
      <c r="R49" s="154" t="s">
        <v>115</v>
      </c>
      <c r="S49" s="155" t="s">
        <v>117</v>
      </c>
      <c r="T49" s="167"/>
    </row>
    <row r="50" spans="1:20" ht="14.25">
      <c r="A50" s="146">
        <v>18</v>
      </c>
      <c r="B50" s="147" t="s">
        <v>63</v>
      </c>
      <c r="C50" s="148">
        <f t="shared" si="1"/>
        <v>25</v>
      </c>
      <c r="D50" s="149">
        <v>10</v>
      </c>
      <c r="E50" s="150">
        <v>10</v>
      </c>
      <c r="F50" s="150"/>
      <c r="G50" s="150"/>
      <c r="H50" s="150"/>
      <c r="I50" s="151">
        <v>5</v>
      </c>
      <c r="J50" s="149"/>
      <c r="K50" s="150"/>
      <c r="L50" s="150"/>
      <c r="M50" s="150"/>
      <c r="N50" s="150"/>
      <c r="O50" s="152"/>
      <c r="P50" s="153">
        <v>1</v>
      </c>
      <c r="Q50" s="151"/>
      <c r="R50" s="154" t="s">
        <v>116</v>
      </c>
      <c r="S50" s="155"/>
      <c r="T50" s="167"/>
    </row>
    <row r="51" spans="1:20" ht="14.25">
      <c r="A51" s="146">
        <v>19</v>
      </c>
      <c r="B51" s="147" t="s">
        <v>64</v>
      </c>
      <c r="C51" s="148">
        <f t="shared" si="1"/>
        <v>50</v>
      </c>
      <c r="D51" s="149"/>
      <c r="E51" s="150"/>
      <c r="F51" s="150"/>
      <c r="G51" s="150"/>
      <c r="H51" s="150"/>
      <c r="I51" s="151"/>
      <c r="J51" s="149">
        <v>15</v>
      </c>
      <c r="K51" s="150">
        <v>15</v>
      </c>
      <c r="L51" s="150"/>
      <c r="M51" s="150"/>
      <c r="N51" s="150"/>
      <c r="O51" s="152">
        <v>20</v>
      </c>
      <c r="P51" s="153"/>
      <c r="Q51" s="151">
        <v>2</v>
      </c>
      <c r="R51" s="154"/>
      <c r="S51" s="155" t="s">
        <v>116</v>
      </c>
      <c r="T51" s="167"/>
    </row>
    <row r="52" spans="1:20" ht="14.25">
      <c r="A52" s="146">
        <v>20</v>
      </c>
      <c r="B52" s="147" t="s">
        <v>86</v>
      </c>
      <c r="C52" s="148">
        <f t="shared" si="1"/>
        <v>50</v>
      </c>
      <c r="D52" s="149">
        <v>15</v>
      </c>
      <c r="E52" s="150">
        <v>15</v>
      </c>
      <c r="F52" s="150"/>
      <c r="G52" s="150"/>
      <c r="H52" s="150"/>
      <c r="I52" s="151">
        <v>20</v>
      </c>
      <c r="J52" s="149"/>
      <c r="K52" s="150"/>
      <c r="L52" s="150"/>
      <c r="M52" s="150"/>
      <c r="N52" s="150"/>
      <c r="O52" s="152"/>
      <c r="P52" s="153">
        <v>2</v>
      </c>
      <c r="Q52" s="151"/>
      <c r="R52" s="154" t="s">
        <v>116</v>
      </c>
      <c r="S52" s="155"/>
      <c r="T52" s="167"/>
    </row>
    <row r="53" spans="1:20" ht="14.25">
      <c r="A53" s="146">
        <v>21</v>
      </c>
      <c r="B53" s="147" t="s">
        <v>137</v>
      </c>
      <c r="C53" s="148">
        <f t="shared" si="1"/>
        <v>50</v>
      </c>
      <c r="D53" s="149">
        <v>15</v>
      </c>
      <c r="E53" s="150">
        <v>15</v>
      </c>
      <c r="F53" s="150"/>
      <c r="G53" s="150"/>
      <c r="H53" s="150"/>
      <c r="I53" s="151">
        <v>20</v>
      </c>
      <c r="J53" s="149"/>
      <c r="K53" s="150"/>
      <c r="L53" s="150"/>
      <c r="M53" s="150"/>
      <c r="N53" s="150"/>
      <c r="O53" s="152"/>
      <c r="P53" s="153">
        <v>2</v>
      </c>
      <c r="Q53" s="151"/>
      <c r="R53" s="154" t="s">
        <v>116</v>
      </c>
      <c r="S53" s="155"/>
      <c r="T53" s="167"/>
    </row>
    <row r="54" spans="1:19" ht="14.25">
      <c r="A54" s="146">
        <v>22</v>
      </c>
      <c r="B54" s="147" t="s">
        <v>139</v>
      </c>
      <c r="C54" s="148">
        <f t="shared" si="1"/>
        <v>75</v>
      </c>
      <c r="D54" s="149">
        <v>15</v>
      </c>
      <c r="E54" s="150">
        <v>30</v>
      </c>
      <c r="F54" s="150"/>
      <c r="G54" s="150"/>
      <c r="H54" s="150"/>
      <c r="I54" s="151">
        <v>5</v>
      </c>
      <c r="J54" s="149">
        <v>10</v>
      </c>
      <c r="K54" s="150">
        <v>10</v>
      </c>
      <c r="L54" s="150"/>
      <c r="M54" s="150"/>
      <c r="N54" s="150"/>
      <c r="O54" s="152">
        <v>5</v>
      </c>
      <c r="P54" s="153">
        <v>2</v>
      </c>
      <c r="Q54" s="151">
        <v>1</v>
      </c>
      <c r="R54" s="154" t="s">
        <v>115</v>
      </c>
      <c r="S54" s="168" t="s">
        <v>116</v>
      </c>
    </row>
    <row r="55" spans="1:19" ht="14.25">
      <c r="A55" s="146">
        <v>23</v>
      </c>
      <c r="B55" s="169" t="s">
        <v>15</v>
      </c>
      <c r="C55" s="148">
        <f aca="true" t="shared" si="2" ref="C55:C66">SUM(D55:O55)</f>
        <v>50</v>
      </c>
      <c r="D55" s="149"/>
      <c r="E55" s="150"/>
      <c r="F55" s="150">
        <v>25</v>
      </c>
      <c r="G55" s="150"/>
      <c r="H55" s="150"/>
      <c r="I55" s="151"/>
      <c r="J55" s="149"/>
      <c r="K55" s="150"/>
      <c r="L55" s="150">
        <v>25</v>
      </c>
      <c r="M55" s="150"/>
      <c r="N55" s="150"/>
      <c r="O55" s="152"/>
      <c r="P55" s="153"/>
      <c r="Q55" s="151"/>
      <c r="R55" s="154" t="s">
        <v>115</v>
      </c>
      <c r="S55" s="155" t="s">
        <v>115</v>
      </c>
    </row>
    <row r="56" spans="1:20" s="174" customFormat="1" ht="14.25">
      <c r="A56" s="170">
        <v>24</v>
      </c>
      <c r="B56" s="171" t="s">
        <v>176</v>
      </c>
      <c r="C56" s="92"/>
      <c r="D56" s="104"/>
      <c r="E56" s="105"/>
      <c r="F56" s="105"/>
      <c r="G56" s="105"/>
      <c r="H56" s="105"/>
      <c r="I56" s="106"/>
      <c r="J56" s="104"/>
      <c r="K56" s="105"/>
      <c r="L56" s="105"/>
      <c r="M56" s="105"/>
      <c r="N56" s="105"/>
      <c r="O56" s="107"/>
      <c r="P56" s="58"/>
      <c r="Q56" s="106"/>
      <c r="R56" s="172"/>
      <c r="S56" s="173"/>
      <c r="T56" s="109"/>
    </row>
    <row r="57" spans="1:19" ht="18.75" customHeight="1">
      <c r="A57" s="150"/>
      <c r="B57" s="175" t="s">
        <v>177</v>
      </c>
      <c r="C57" s="148">
        <f t="shared" si="2"/>
        <v>100</v>
      </c>
      <c r="D57" s="149"/>
      <c r="E57" s="150">
        <v>30</v>
      </c>
      <c r="F57" s="150"/>
      <c r="G57" s="150"/>
      <c r="H57" s="150"/>
      <c r="I57" s="151">
        <v>20</v>
      </c>
      <c r="J57" s="149"/>
      <c r="K57" s="150">
        <v>30</v>
      </c>
      <c r="L57" s="150"/>
      <c r="M57" s="150"/>
      <c r="N57" s="150"/>
      <c r="O57" s="152">
        <v>20</v>
      </c>
      <c r="P57" s="153">
        <v>2</v>
      </c>
      <c r="Q57" s="151">
        <v>2</v>
      </c>
      <c r="R57" s="154" t="s">
        <v>115</v>
      </c>
      <c r="S57" s="155" t="s">
        <v>115</v>
      </c>
    </row>
    <row r="58" spans="1:20" s="174" customFormat="1" ht="27.75" customHeight="1">
      <c r="A58" s="176">
        <v>25</v>
      </c>
      <c r="B58" s="177" t="s">
        <v>169</v>
      </c>
      <c r="C58" s="92">
        <v>0</v>
      </c>
      <c r="D58" s="332"/>
      <c r="E58" s="332"/>
      <c r="F58" s="332"/>
      <c r="G58" s="332"/>
      <c r="H58" s="332"/>
      <c r="I58" s="333"/>
      <c r="J58" s="332"/>
      <c r="K58" s="332"/>
      <c r="L58" s="332"/>
      <c r="M58" s="332"/>
      <c r="N58" s="332"/>
      <c r="O58" s="333"/>
      <c r="P58" s="334"/>
      <c r="Q58" s="333"/>
      <c r="R58" s="341"/>
      <c r="S58" s="342"/>
      <c r="T58" s="109"/>
    </row>
    <row r="59" spans="1:19" ht="39.75" customHeight="1">
      <c r="A59" s="150" t="s">
        <v>57</v>
      </c>
      <c r="B59" s="166" t="s">
        <v>175</v>
      </c>
      <c r="C59" s="148">
        <f t="shared" si="2"/>
        <v>50</v>
      </c>
      <c r="D59" s="149">
        <v>15</v>
      </c>
      <c r="E59" s="150"/>
      <c r="F59" s="150">
        <v>15</v>
      </c>
      <c r="G59" s="150"/>
      <c r="H59" s="150"/>
      <c r="I59" s="151">
        <v>20</v>
      </c>
      <c r="J59" s="149"/>
      <c r="K59" s="150"/>
      <c r="L59" s="150"/>
      <c r="M59" s="150"/>
      <c r="N59" s="150"/>
      <c r="O59" s="152"/>
      <c r="P59" s="153">
        <v>2</v>
      </c>
      <c r="Q59" s="151"/>
      <c r="R59" s="154" t="s">
        <v>116</v>
      </c>
      <c r="S59" s="155"/>
    </row>
    <row r="60" spans="1:19" ht="30" customHeight="1">
      <c r="A60" s="150" t="s">
        <v>58</v>
      </c>
      <c r="B60" s="147" t="s">
        <v>166</v>
      </c>
      <c r="C60" s="148">
        <f>SUM(D60:O60)</f>
        <v>50</v>
      </c>
      <c r="D60" s="149"/>
      <c r="E60" s="150"/>
      <c r="F60" s="150"/>
      <c r="G60" s="150"/>
      <c r="H60" s="150"/>
      <c r="I60" s="151"/>
      <c r="J60" s="149"/>
      <c r="K60" s="150">
        <v>10</v>
      </c>
      <c r="L60" s="150">
        <v>25</v>
      </c>
      <c r="M60" s="150"/>
      <c r="N60" s="150"/>
      <c r="O60" s="152">
        <v>15</v>
      </c>
      <c r="P60" s="153"/>
      <c r="Q60" s="151">
        <v>2</v>
      </c>
      <c r="R60" s="154"/>
      <c r="S60" s="155" t="s">
        <v>115</v>
      </c>
    </row>
    <row r="61" spans="1:19" ht="30.75" customHeight="1">
      <c r="A61" s="150" t="s">
        <v>59</v>
      </c>
      <c r="B61" s="147" t="s">
        <v>167</v>
      </c>
      <c r="C61" s="148">
        <f>SUM(D61:O61)</f>
        <v>50</v>
      </c>
      <c r="D61" s="149"/>
      <c r="E61" s="150"/>
      <c r="F61" s="150"/>
      <c r="G61" s="150"/>
      <c r="H61" s="150"/>
      <c r="I61" s="151"/>
      <c r="J61" s="149"/>
      <c r="K61" s="150">
        <v>20</v>
      </c>
      <c r="L61" s="150">
        <v>20</v>
      </c>
      <c r="M61" s="150"/>
      <c r="N61" s="150"/>
      <c r="O61" s="152">
        <v>10</v>
      </c>
      <c r="P61" s="153"/>
      <c r="Q61" s="151">
        <v>2</v>
      </c>
      <c r="R61" s="154"/>
      <c r="S61" s="155" t="s">
        <v>115</v>
      </c>
    </row>
    <row r="62" spans="1:19" ht="31.5" customHeight="1">
      <c r="A62" s="150" t="s">
        <v>61</v>
      </c>
      <c r="B62" s="147" t="s">
        <v>168</v>
      </c>
      <c r="C62" s="148">
        <f>SUM(D62:O62)</f>
        <v>50</v>
      </c>
      <c r="D62" s="149"/>
      <c r="E62" s="150"/>
      <c r="F62" s="150"/>
      <c r="G62" s="150"/>
      <c r="H62" s="150"/>
      <c r="I62" s="151"/>
      <c r="J62" s="149">
        <v>10</v>
      </c>
      <c r="K62" s="150">
        <v>20</v>
      </c>
      <c r="L62" s="150"/>
      <c r="M62" s="150"/>
      <c r="N62" s="150"/>
      <c r="O62" s="152">
        <v>20</v>
      </c>
      <c r="P62" s="153"/>
      <c r="Q62" s="151">
        <v>2</v>
      </c>
      <c r="R62" s="154"/>
      <c r="S62" s="155" t="s">
        <v>116</v>
      </c>
    </row>
    <row r="63" spans="1:19" ht="25.5" customHeight="1">
      <c r="A63" s="150" t="s">
        <v>52</v>
      </c>
      <c r="B63" s="147" t="s">
        <v>171</v>
      </c>
      <c r="C63" s="75">
        <f>SUM(D63:O63)</f>
        <v>25</v>
      </c>
      <c r="D63" s="53"/>
      <c r="E63" s="49"/>
      <c r="F63" s="49">
        <v>10</v>
      </c>
      <c r="G63" s="49"/>
      <c r="H63" s="49"/>
      <c r="I63" s="60">
        <v>15</v>
      </c>
      <c r="J63" s="149"/>
      <c r="K63" s="150"/>
      <c r="L63" s="150"/>
      <c r="M63" s="150"/>
      <c r="N63" s="150"/>
      <c r="O63" s="152"/>
      <c r="P63" s="153">
        <v>1</v>
      </c>
      <c r="Q63" s="151"/>
      <c r="R63" s="154" t="s">
        <v>116</v>
      </c>
      <c r="S63" s="155"/>
    </row>
    <row r="64" spans="1:19" ht="16.5" customHeight="1">
      <c r="A64" s="150">
        <v>26</v>
      </c>
      <c r="B64" s="147" t="s">
        <v>124</v>
      </c>
      <c r="C64" s="148">
        <f t="shared" si="2"/>
        <v>4</v>
      </c>
      <c r="D64" s="149">
        <v>4</v>
      </c>
      <c r="E64" s="150"/>
      <c r="F64" s="150"/>
      <c r="G64" s="150"/>
      <c r="H64" s="150"/>
      <c r="I64" s="151"/>
      <c r="J64" s="149"/>
      <c r="K64" s="150"/>
      <c r="L64" s="150"/>
      <c r="M64" s="150"/>
      <c r="N64" s="150"/>
      <c r="O64" s="152"/>
      <c r="P64" s="153"/>
      <c r="Q64" s="151"/>
      <c r="R64" s="154" t="s">
        <v>115</v>
      </c>
      <c r="S64" s="155"/>
    </row>
    <row r="65" spans="1:19" ht="15" thickBot="1">
      <c r="A65" s="178">
        <v>27</v>
      </c>
      <c r="B65" s="179" t="s">
        <v>94</v>
      </c>
      <c r="C65" s="180">
        <f t="shared" si="2"/>
        <v>75</v>
      </c>
      <c r="D65" s="181"/>
      <c r="E65" s="178"/>
      <c r="F65" s="178"/>
      <c r="G65" s="178"/>
      <c r="H65" s="178"/>
      <c r="I65" s="182"/>
      <c r="J65" s="183"/>
      <c r="K65" s="184"/>
      <c r="L65" s="184"/>
      <c r="M65" s="184"/>
      <c r="N65" s="184">
        <v>75</v>
      </c>
      <c r="O65" s="185">
        <v>0</v>
      </c>
      <c r="P65" s="186"/>
      <c r="Q65" s="187">
        <v>3</v>
      </c>
      <c r="R65" s="188"/>
      <c r="S65" s="189" t="s">
        <v>115</v>
      </c>
    </row>
    <row r="66" spans="1:20" s="198" customFormat="1" ht="14.25" thickBot="1">
      <c r="A66" s="190"/>
      <c r="B66" s="191" t="s">
        <v>41</v>
      </c>
      <c r="C66" s="192">
        <f t="shared" si="2"/>
        <v>1554</v>
      </c>
      <c r="D66" s="193">
        <f>SUM(D32:D54,D55:D65)</f>
        <v>238</v>
      </c>
      <c r="E66" s="194">
        <f>SUM(E32:E65)</f>
        <v>170</v>
      </c>
      <c r="F66" s="194">
        <f>SUM(F32:F65)</f>
        <v>155</v>
      </c>
      <c r="G66" s="194">
        <f aca="true" t="shared" si="3" ref="G66:L66">SUM(G32:G65)</f>
        <v>0</v>
      </c>
      <c r="H66" s="194">
        <f t="shared" si="3"/>
        <v>0</v>
      </c>
      <c r="I66" s="195">
        <f t="shared" si="3"/>
        <v>216</v>
      </c>
      <c r="J66" s="193">
        <f t="shared" si="3"/>
        <v>150</v>
      </c>
      <c r="K66" s="194">
        <f t="shared" si="3"/>
        <v>195</v>
      </c>
      <c r="L66" s="194">
        <f t="shared" si="3"/>
        <v>195</v>
      </c>
      <c r="M66" s="194">
        <f>SUM(M32:M65)</f>
        <v>0</v>
      </c>
      <c r="N66" s="194">
        <f>SUM(N32:N65)</f>
        <v>75</v>
      </c>
      <c r="O66" s="196">
        <f>SUM(O32:O65)</f>
        <v>160</v>
      </c>
      <c r="P66" s="197">
        <f>SUM(P32:P65)</f>
        <v>30</v>
      </c>
      <c r="Q66" s="195">
        <f>SUM(Q32:Q65)</f>
        <v>30</v>
      </c>
      <c r="R66" s="296"/>
      <c r="S66" s="266"/>
      <c r="T66" s="198" t="s">
        <v>45</v>
      </c>
    </row>
    <row r="67" spans="3:5" ht="14.25">
      <c r="C67" s="199"/>
      <c r="D67" s="200"/>
      <c r="E67" s="201"/>
    </row>
    <row r="68" ht="14.25"/>
    <row r="69" spans="6:17" ht="20.25">
      <c r="F69" s="245" t="s">
        <v>77</v>
      </c>
      <c r="G69" s="245"/>
      <c r="H69" s="245"/>
      <c r="I69" s="245"/>
      <c r="J69" s="245"/>
      <c r="K69" s="245"/>
      <c r="L69" s="125"/>
      <c r="M69" s="125"/>
      <c r="N69" s="125"/>
      <c r="O69" s="125"/>
      <c r="P69" s="125"/>
      <c r="Q69" s="125"/>
    </row>
    <row r="70" spans="6:17" ht="20.25">
      <c r="F70" s="245" t="s">
        <v>16</v>
      </c>
      <c r="G70" s="245"/>
      <c r="H70" s="245"/>
      <c r="I70" s="245"/>
      <c r="J70" s="245"/>
      <c r="K70" s="245"/>
      <c r="L70" s="125"/>
      <c r="M70" s="125"/>
      <c r="N70" s="125"/>
      <c r="O70" s="125"/>
      <c r="P70" s="125"/>
      <c r="Q70" s="125"/>
    </row>
    <row r="71" spans="6:17" ht="20.25">
      <c r="F71" s="245" t="s">
        <v>21</v>
      </c>
      <c r="G71" s="245"/>
      <c r="H71" s="245"/>
      <c r="I71" s="245"/>
      <c r="J71" s="245"/>
      <c r="K71" s="245"/>
      <c r="L71" s="125"/>
      <c r="M71" s="125"/>
      <c r="N71" s="125"/>
      <c r="O71" s="125"/>
      <c r="P71" s="252" t="s">
        <v>72</v>
      </c>
      <c r="Q71" s="252"/>
    </row>
    <row r="72" ht="15" thickBot="1"/>
    <row r="73" spans="1:19" ht="15" customHeight="1" thickTop="1">
      <c r="A73" s="270" t="s">
        <v>0</v>
      </c>
      <c r="B73" s="300" t="s">
        <v>1</v>
      </c>
      <c r="C73" s="303" t="s">
        <v>2</v>
      </c>
      <c r="D73" s="246" t="s">
        <v>46</v>
      </c>
      <c r="E73" s="247"/>
      <c r="F73" s="247"/>
      <c r="G73" s="247"/>
      <c r="H73" s="247"/>
      <c r="I73" s="248"/>
      <c r="J73" s="247" t="s">
        <v>47</v>
      </c>
      <c r="K73" s="247"/>
      <c r="L73" s="247"/>
      <c r="M73" s="247"/>
      <c r="N73" s="247"/>
      <c r="O73" s="247"/>
      <c r="P73" s="246" t="s">
        <v>40</v>
      </c>
      <c r="Q73" s="248"/>
      <c r="R73" s="270" t="s">
        <v>5</v>
      </c>
      <c r="S73" s="271"/>
    </row>
    <row r="74" spans="1:19" ht="14.25">
      <c r="A74" s="272"/>
      <c r="B74" s="301"/>
      <c r="C74" s="304"/>
      <c r="D74" s="253"/>
      <c r="E74" s="306"/>
      <c r="F74" s="306"/>
      <c r="G74" s="306"/>
      <c r="H74" s="306"/>
      <c r="I74" s="254"/>
      <c r="J74" s="306"/>
      <c r="K74" s="306"/>
      <c r="L74" s="306"/>
      <c r="M74" s="306"/>
      <c r="N74" s="306"/>
      <c r="O74" s="306"/>
      <c r="P74" s="253"/>
      <c r="Q74" s="254"/>
      <c r="R74" s="272"/>
      <c r="S74" s="273"/>
    </row>
    <row r="75" spans="1:19" ht="24.75" thickBot="1">
      <c r="A75" s="328"/>
      <c r="B75" s="329"/>
      <c r="C75" s="330"/>
      <c r="D75" s="128" t="s">
        <v>6</v>
      </c>
      <c r="E75" s="129" t="s">
        <v>7</v>
      </c>
      <c r="F75" s="130" t="s">
        <v>38</v>
      </c>
      <c r="G75" s="131" t="s">
        <v>42</v>
      </c>
      <c r="H75" s="131" t="s">
        <v>39</v>
      </c>
      <c r="I75" s="132" t="s">
        <v>37</v>
      </c>
      <c r="J75" s="133" t="s">
        <v>6</v>
      </c>
      <c r="K75" s="129" t="s">
        <v>7</v>
      </c>
      <c r="L75" s="130" t="s">
        <v>38</v>
      </c>
      <c r="M75" s="131" t="s">
        <v>42</v>
      </c>
      <c r="N75" s="131" t="s">
        <v>39</v>
      </c>
      <c r="O75" s="134" t="s">
        <v>37</v>
      </c>
      <c r="P75" s="127" t="s">
        <v>78</v>
      </c>
      <c r="Q75" s="135" t="s">
        <v>79</v>
      </c>
      <c r="R75" s="127" t="s">
        <v>78</v>
      </c>
      <c r="S75" s="135" t="s">
        <v>79</v>
      </c>
    </row>
    <row r="76" spans="1:20" ht="15.75" thickBot="1" thickTop="1">
      <c r="A76" s="246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8"/>
      <c r="T76" s="202"/>
    </row>
    <row r="77" spans="1:19" ht="14.25">
      <c r="A77" s="136">
        <v>1</v>
      </c>
      <c r="B77" s="137" t="s">
        <v>134</v>
      </c>
      <c r="C77" s="138">
        <f aca="true" t="shared" si="4" ref="C77:C115">SUM(D77:O77)</f>
        <v>50</v>
      </c>
      <c r="D77" s="143">
        <v>15</v>
      </c>
      <c r="E77" s="140"/>
      <c r="F77" s="140">
        <v>15</v>
      </c>
      <c r="G77" s="140"/>
      <c r="H77" s="140"/>
      <c r="I77" s="141">
        <v>20</v>
      </c>
      <c r="J77" s="139"/>
      <c r="K77" s="140"/>
      <c r="L77" s="140"/>
      <c r="M77" s="140"/>
      <c r="N77" s="140"/>
      <c r="O77" s="142"/>
      <c r="P77" s="143">
        <v>2</v>
      </c>
      <c r="Q77" s="141"/>
      <c r="R77" s="144" t="s">
        <v>117</v>
      </c>
      <c r="S77" s="145"/>
    </row>
    <row r="78" spans="1:19" s="203" customFormat="1" ht="19.5" customHeight="1">
      <c r="A78" s="150">
        <v>2</v>
      </c>
      <c r="B78" s="175" t="s">
        <v>140</v>
      </c>
      <c r="C78" s="148">
        <f t="shared" si="4"/>
        <v>75</v>
      </c>
      <c r="D78" s="153">
        <v>5</v>
      </c>
      <c r="E78" s="150">
        <v>5</v>
      </c>
      <c r="F78" s="150">
        <v>10</v>
      </c>
      <c r="G78" s="150"/>
      <c r="H78" s="150"/>
      <c r="I78" s="151">
        <v>5</v>
      </c>
      <c r="J78" s="149">
        <v>10</v>
      </c>
      <c r="K78" s="150">
        <v>20</v>
      </c>
      <c r="L78" s="150">
        <v>15</v>
      </c>
      <c r="M78" s="150"/>
      <c r="N78" s="150"/>
      <c r="O78" s="152">
        <v>5</v>
      </c>
      <c r="P78" s="153"/>
      <c r="Q78" s="151">
        <v>3</v>
      </c>
      <c r="R78" s="154"/>
      <c r="S78" s="155" t="s">
        <v>117</v>
      </c>
    </row>
    <row r="79" spans="1:19" ht="14.25">
      <c r="A79" s="146">
        <v>3</v>
      </c>
      <c r="B79" s="147" t="s">
        <v>22</v>
      </c>
      <c r="C79" s="148">
        <f t="shared" si="4"/>
        <v>50</v>
      </c>
      <c r="D79" s="153"/>
      <c r="E79" s="150"/>
      <c r="F79" s="150"/>
      <c r="G79" s="150"/>
      <c r="H79" s="150"/>
      <c r="I79" s="151"/>
      <c r="J79" s="149">
        <v>10</v>
      </c>
      <c r="K79" s="150">
        <v>15</v>
      </c>
      <c r="L79" s="150">
        <v>15</v>
      </c>
      <c r="M79" s="150"/>
      <c r="N79" s="150"/>
      <c r="O79" s="152">
        <v>10</v>
      </c>
      <c r="P79" s="153"/>
      <c r="Q79" s="151">
        <v>2</v>
      </c>
      <c r="R79" s="154"/>
      <c r="S79" s="155" t="s">
        <v>115</v>
      </c>
    </row>
    <row r="80" spans="1:19" ht="14.25">
      <c r="A80" s="146">
        <v>4</v>
      </c>
      <c r="B80" s="147" t="s">
        <v>23</v>
      </c>
      <c r="C80" s="148">
        <f t="shared" si="4"/>
        <v>50</v>
      </c>
      <c r="D80" s="153">
        <v>15</v>
      </c>
      <c r="E80" s="150">
        <v>15</v>
      </c>
      <c r="F80" s="150"/>
      <c r="G80" s="150"/>
      <c r="H80" s="150"/>
      <c r="I80" s="151">
        <v>20</v>
      </c>
      <c r="J80" s="149"/>
      <c r="K80" s="150"/>
      <c r="L80" s="150"/>
      <c r="M80" s="150"/>
      <c r="N80" s="150"/>
      <c r="O80" s="152"/>
      <c r="P80" s="153">
        <v>2</v>
      </c>
      <c r="Q80" s="151"/>
      <c r="R80" s="154" t="s">
        <v>116</v>
      </c>
      <c r="S80" s="155"/>
    </row>
    <row r="81" spans="1:19" ht="14.25">
      <c r="A81" s="150">
        <v>5</v>
      </c>
      <c r="B81" s="147" t="s">
        <v>54</v>
      </c>
      <c r="C81" s="148">
        <f t="shared" si="4"/>
        <v>25</v>
      </c>
      <c r="D81" s="153"/>
      <c r="E81" s="150"/>
      <c r="F81" s="150">
        <v>25</v>
      </c>
      <c r="G81" s="150"/>
      <c r="H81" s="150"/>
      <c r="I81" s="151"/>
      <c r="J81" s="149"/>
      <c r="K81" s="150"/>
      <c r="L81" s="150"/>
      <c r="M81" s="150"/>
      <c r="N81" s="150"/>
      <c r="O81" s="152"/>
      <c r="P81" s="153"/>
      <c r="Q81" s="151"/>
      <c r="R81" s="162" t="s">
        <v>116</v>
      </c>
      <c r="S81" s="155"/>
    </row>
    <row r="82" spans="1:19" ht="25.5">
      <c r="A82" s="146">
        <v>6</v>
      </c>
      <c r="B82" s="147" t="s">
        <v>88</v>
      </c>
      <c r="C82" s="148">
        <f t="shared" si="4"/>
        <v>125</v>
      </c>
      <c r="D82" s="153">
        <v>15</v>
      </c>
      <c r="E82" s="150"/>
      <c r="F82" s="150">
        <v>45</v>
      </c>
      <c r="G82" s="150"/>
      <c r="H82" s="150"/>
      <c r="I82" s="151">
        <v>15</v>
      </c>
      <c r="J82" s="149"/>
      <c r="K82" s="150"/>
      <c r="L82" s="150">
        <v>45</v>
      </c>
      <c r="M82" s="150"/>
      <c r="N82" s="150"/>
      <c r="O82" s="152">
        <v>5</v>
      </c>
      <c r="P82" s="153"/>
      <c r="Q82" s="151">
        <v>5</v>
      </c>
      <c r="R82" s="154"/>
      <c r="S82" s="155" t="s">
        <v>117</v>
      </c>
    </row>
    <row r="83" spans="1:19" ht="14.25">
      <c r="A83" s="146">
        <v>7</v>
      </c>
      <c r="B83" s="147" t="s">
        <v>13</v>
      </c>
      <c r="C83" s="148">
        <f t="shared" si="4"/>
        <v>50</v>
      </c>
      <c r="D83" s="153"/>
      <c r="E83" s="150">
        <v>15</v>
      </c>
      <c r="F83" s="150">
        <v>30</v>
      </c>
      <c r="G83" s="150"/>
      <c r="H83" s="150"/>
      <c r="I83" s="151">
        <v>5</v>
      </c>
      <c r="J83" s="149"/>
      <c r="K83" s="150"/>
      <c r="L83" s="150"/>
      <c r="M83" s="150"/>
      <c r="N83" s="150"/>
      <c r="O83" s="152"/>
      <c r="P83" s="153">
        <v>2</v>
      </c>
      <c r="Q83" s="151"/>
      <c r="R83" s="154" t="s">
        <v>117</v>
      </c>
      <c r="S83" s="155"/>
    </row>
    <row r="84" spans="1:19" ht="14.25">
      <c r="A84" s="150">
        <v>8</v>
      </c>
      <c r="B84" s="204" t="s">
        <v>136</v>
      </c>
      <c r="C84" s="75">
        <f t="shared" si="4"/>
        <v>150</v>
      </c>
      <c r="D84" s="153">
        <v>20</v>
      </c>
      <c r="E84" s="150">
        <v>15</v>
      </c>
      <c r="F84" s="150">
        <v>20</v>
      </c>
      <c r="G84" s="150"/>
      <c r="H84" s="150"/>
      <c r="I84" s="151">
        <v>20</v>
      </c>
      <c r="J84" s="149">
        <v>25</v>
      </c>
      <c r="K84" s="150"/>
      <c r="L84" s="150">
        <v>15</v>
      </c>
      <c r="M84" s="150">
        <v>15</v>
      </c>
      <c r="N84" s="150"/>
      <c r="O84" s="152">
        <v>20</v>
      </c>
      <c r="P84" s="153"/>
      <c r="Q84" s="151">
        <v>6</v>
      </c>
      <c r="R84" s="154"/>
      <c r="S84" s="155" t="s">
        <v>115</v>
      </c>
    </row>
    <row r="85" spans="1:20" s="205" customFormat="1" ht="14.25">
      <c r="A85" s="160">
        <v>9</v>
      </c>
      <c r="B85" s="165" t="s">
        <v>62</v>
      </c>
      <c r="C85" s="148">
        <f t="shared" si="4"/>
        <v>25</v>
      </c>
      <c r="D85" s="56">
        <v>10</v>
      </c>
      <c r="E85" s="23">
        <v>10</v>
      </c>
      <c r="F85" s="23"/>
      <c r="G85" s="23"/>
      <c r="H85" s="23"/>
      <c r="I85" s="57">
        <v>5</v>
      </c>
      <c r="J85" s="52"/>
      <c r="K85" s="23"/>
      <c r="L85" s="23"/>
      <c r="M85" s="23"/>
      <c r="N85" s="23"/>
      <c r="O85" s="45"/>
      <c r="P85" s="56">
        <v>1</v>
      </c>
      <c r="Q85" s="57"/>
      <c r="R85" s="162"/>
      <c r="S85" s="163" t="s">
        <v>116</v>
      </c>
      <c r="T85" s="164"/>
    </row>
    <row r="86" spans="1:19" ht="14.25">
      <c r="A86" s="146">
        <v>10</v>
      </c>
      <c r="B86" s="147" t="s">
        <v>90</v>
      </c>
      <c r="C86" s="148">
        <f t="shared" si="4"/>
        <v>25</v>
      </c>
      <c r="D86" s="153">
        <v>5</v>
      </c>
      <c r="E86" s="150">
        <v>5</v>
      </c>
      <c r="F86" s="150">
        <v>10</v>
      </c>
      <c r="G86" s="150"/>
      <c r="H86" s="150"/>
      <c r="I86" s="151">
        <v>5</v>
      </c>
      <c r="J86" s="149"/>
      <c r="K86" s="150"/>
      <c r="L86" s="150"/>
      <c r="M86" s="150"/>
      <c r="N86" s="150"/>
      <c r="O86" s="152"/>
      <c r="P86" s="153">
        <v>1</v>
      </c>
      <c r="Q86" s="151"/>
      <c r="R86" s="154" t="s">
        <v>116</v>
      </c>
      <c r="S86" s="155"/>
    </row>
    <row r="87" spans="1:19" ht="14.25" customHeight="1">
      <c r="A87" s="98">
        <v>11</v>
      </c>
      <c r="B87" s="177" t="s">
        <v>113</v>
      </c>
      <c r="C87" s="92">
        <f t="shared" si="4"/>
        <v>0</v>
      </c>
      <c r="D87" s="331"/>
      <c r="E87" s="298"/>
      <c r="F87" s="298"/>
      <c r="G87" s="298"/>
      <c r="H87" s="298"/>
      <c r="I87" s="299"/>
      <c r="J87" s="297"/>
      <c r="K87" s="298"/>
      <c r="L87" s="298"/>
      <c r="M87" s="298"/>
      <c r="N87" s="298"/>
      <c r="O87" s="313"/>
      <c r="P87" s="206"/>
      <c r="Q87" s="207"/>
      <c r="R87" s="172"/>
      <c r="S87" s="37"/>
    </row>
    <row r="88" spans="1:19" ht="14.25">
      <c r="A88" s="146" t="s">
        <v>57</v>
      </c>
      <c r="B88" s="169" t="s">
        <v>147</v>
      </c>
      <c r="C88" s="148">
        <f t="shared" si="4"/>
        <v>50</v>
      </c>
      <c r="D88" s="153"/>
      <c r="E88" s="150"/>
      <c r="F88" s="150"/>
      <c r="G88" s="150"/>
      <c r="H88" s="150"/>
      <c r="I88" s="151"/>
      <c r="J88" s="149">
        <v>10</v>
      </c>
      <c r="K88" s="150">
        <v>10</v>
      </c>
      <c r="L88" s="150"/>
      <c r="M88" s="150">
        <v>20</v>
      </c>
      <c r="N88" s="150"/>
      <c r="O88" s="152">
        <v>10</v>
      </c>
      <c r="P88" s="153"/>
      <c r="Q88" s="151">
        <v>2</v>
      </c>
      <c r="R88" s="154"/>
      <c r="S88" s="264" t="s">
        <v>118</v>
      </c>
    </row>
    <row r="89" spans="1:19" ht="14.25">
      <c r="A89" s="146" t="s">
        <v>58</v>
      </c>
      <c r="B89" s="169" t="s">
        <v>44</v>
      </c>
      <c r="C89" s="148">
        <f t="shared" si="4"/>
        <v>25</v>
      </c>
      <c r="D89" s="153"/>
      <c r="E89" s="150"/>
      <c r="F89" s="150"/>
      <c r="G89" s="150"/>
      <c r="H89" s="150"/>
      <c r="I89" s="151"/>
      <c r="J89" s="149">
        <v>5</v>
      </c>
      <c r="K89" s="150">
        <v>5</v>
      </c>
      <c r="L89" s="150"/>
      <c r="M89" s="150">
        <v>10</v>
      </c>
      <c r="N89" s="150"/>
      <c r="O89" s="152">
        <v>5</v>
      </c>
      <c r="P89" s="153"/>
      <c r="Q89" s="151">
        <v>1</v>
      </c>
      <c r="R89" s="154"/>
      <c r="S89" s="264"/>
    </row>
    <row r="90" spans="1:19" ht="14.25">
      <c r="A90" s="146" t="s">
        <v>59</v>
      </c>
      <c r="B90" s="169" t="s">
        <v>25</v>
      </c>
      <c r="C90" s="148">
        <f t="shared" si="4"/>
        <v>50</v>
      </c>
      <c r="D90" s="153">
        <v>10</v>
      </c>
      <c r="E90" s="150">
        <v>10</v>
      </c>
      <c r="F90" s="150"/>
      <c r="G90" s="150">
        <v>20</v>
      </c>
      <c r="H90" s="150"/>
      <c r="I90" s="151">
        <v>10</v>
      </c>
      <c r="J90" s="149"/>
      <c r="K90" s="150"/>
      <c r="L90" s="150"/>
      <c r="M90" s="150"/>
      <c r="N90" s="150"/>
      <c r="O90" s="152"/>
      <c r="P90" s="153"/>
      <c r="Q90" s="151">
        <v>2</v>
      </c>
      <c r="R90" s="154"/>
      <c r="S90" s="264"/>
    </row>
    <row r="91" spans="1:19" ht="14.25">
      <c r="A91" s="146" t="s">
        <v>61</v>
      </c>
      <c r="B91" s="169" t="s">
        <v>97</v>
      </c>
      <c r="C91" s="148">
        <f t="shared" si="4"/>
        <v>50</v>
      </c>
      <c r="D91" s="153">
        <v>10</v>
      </c>
      <c r="E91" s="150">
        <v>10</v>
      </c>
      <c r="F91" s="150"/>
      <c r="G91" s="150">
        <v>20</v>
      </c>
      <c r="H91" s="150"/>
      <c r="I91" s="151">
        <v>10</v>
      </c>
      <c r="J91" s="149"/>
      <c r="K91" s="150"/>
      <c r="L91" s="150"/>
      <c r="M91" s="150"/>
      <c r="N91" s="150"/>
      <c r="O91" s="152"/>
      <c r="P91" s="153"/>
      <c r="Q91" s="151">
        <v>2</v>
      </c>
      <c r="R91" s="154"/>
      <c r="S91" s="264"/>
    </row>
    <row r="92" spans="1:19" ht="14.25">
      <c r="A92" s="146" t="s">
        <v>52</v>
      </c>
      <c r="B92" s="169" t="s">
        <v>96</v>
      </c>
      <c r="C92" s="148">
        <f t="shared" si="4"/>
        <v>50</v>
      </c>
      <c r="D92" s="153">
        <v>10</v>
      </c>
      <c r="E92" s="150">
        <v>10</v>
      </c>
      <c r="F92" s="150"/>
      <c r="G92" s="150">
        <v>20</v>
      </c>
      <c r="H92" s="150"/>
      <c r="I92" s="151">
        <v>10</v>
      </c>
      <c r="J92" s="149"/>
      <c r="K92" s="150"/>
      <c r="L92" s="150"/>
      <c r="M92" s="150"/>
      <c r="N92" s="150"/>
      <c r="O92" s="152"/>
      <c r="P92" s="153"/>
      <c r="Q92" s="151">
        <v>2</v>
      </c>
      <c r="R92" s="154"/>
      <c r="S92" s="264"/>
    </row>
    <row r="93" spans="1:19" ht="14.25">
      <c r="A93" s="146" t="s">
        <v>65</v>
      </c>
      <c r="B93" s="169" t="s">
        <v>27</v>
      </c>
      <c r="C93" s="148">
        <f t="shared" si="4"/>
        <v>25</v>
      </c>
      <c r="D93" s="153">
        <v>5</v>
      </c>
      <c r="E93" s="150">
        <v>5</v>
      </c>
      <c r="F93" s="150"/>
      <c r="G93" s="150">
        <v>10</v>
      </c>
      <c r="H93" s="150"/>
      <c r="I93" s="151">
        <v>5</v>
      </c>
      <c r="J93" s="149"/>
      <c r="K93" s="150"/>
      <c r="L93" s="150"/>
      <c r="M93" s="150"/>
      <c r="N93" s="150"/>
      <c r="O93" s="152"/>
      <c r="P93" s="153"/>
      <c r="Q93" s="151">
        <v>1</v>
      </c>
      <c r="R93" s="154"/>
      <c r="S93" s="264"/>
    </row>
    <row r="94" spans="1:19" ht="14.25">
      <c r="A94" s="146" t="s">
        <v>66</v>
      </c>
      <c r="B94" s="169" t="s">
        <v>29</v>
      </c>
      <c r="C94" s="148">
        <f t="shared" si="4"/>
        <v>25</v>
      </c>
      <c r="D94" s="153">
        <v>5</v>
      </c>
      <c r="E94" s="150">
        <v>5</v>
      </c>
      <c r="F94" s="150"/>
      <c r="G94" s="150">
        <v>10</v>
      </c>
      <c r="H94" s="150"/>
      <c r="I94" s="151">
        <v>5</v>
      </c>
      <c r="J94" s="149"/>
      <c r="K94" s="150"/>
      <c r="L94" s="150"/>
      <c r="M94" s="150"/>
      <c r="N94" s="150"/>
      <c r="O94" s="152"/>
      <c r="P94" s="153"/>
      <c r="Q94" s="151">
        <v>1</v>
      </c>
      <c r="R94" s="154"/>
      <c r="S94" s="264"/>
    </row>
    <row r="95" spans="1:19" ht="14.25">
      <c r="A95" s="146" t="s">
        <v>67</v>
      </c>
      <c r="B95" s="169" t="s">
        <v>95</v>
      </c>
      <c r="C95" s="148">
        <f t="shared" si="4"/>
        <v>25</v>
      </c>
      <c r="D95" s="153"/>
      <c r="E95" s="150"/>
      <c r="F95" s="150"/>
      <c r="G95" s="150"/>
      <c r="H95" s="150"/>
      <c r="I95" s="151"/>
      <c r="J95" s="149">
        <v>10</v>
      </c>
      <c r="K95" s="150">
        <v>5</v>
      </c>
      <c r="L95" s="150"/>
      <c r="M95" s="150">
        <v>5</v>
      </c>
      <c r="N95" s="150"/>
      <c r="O95" s="152">
        <v>5</v>
      </c>
      <c r="P95" s="153"/>
      <c r="Q95" s="151">
        <v>1</v>
      </c>
      <c r="R95" s="154"/>
      <c r="S95" s="264"/>
    </row>
    <row r="96" spans="1:19" ht="14.25">
      <c r="A96" s="146" t="s">
        <v>98</v>
      </c>
      <c r="B96" s="169" t="s">
        <v>31</v>
      </c>
      <c r="C96" s="148">
        <f t="shared" si="4"/>
        <v>25</v>
      </c>
      <c r="D96" s="153">
        <v>5</v>
      </c>
      <c r="E96" s="150">
        <v>5</v>
      </c>
      <c r="F96" s="150"/>
      <c r="G96" s="150">
        <v>10</v>
      </c>
      <c r="H96" s="150"/>
      <c r="I96" s="151">
        <v>5</v>
      </c>
      <c r="J96" s="149"/>
      <c r="K96" s="150"/>
      <c r="L96" s="150"/>
      <c r="M96" s="150"/>
      <c r="N96" s="150"/>
      <c r="O96" s="152"/>
      <c r="P96" s="153"/>
      <c r="Q96" s="151">
        <v>1</v>
      </c>
      <c r="R96" s="154"/>
      <c r="S96" s="264"/>
    </row>
    <row r="97" spans="1:19" ht="14.25">
      <c r="A97" s="146" t="s">
        <v>99</v>
      </c>
      <c r="B97" s="169" t="s">
        <v>32</v>
      </c>
      <c r="C97" s="148">
        <f t="shared" si="4"/>
        <v>25</v>
      </c>
      <c r="D97" s="153">
        <v>5</v>
      </c>
      <c r="E97" s="150">
        <v>5</v>
      </c>
      <c r="F97" s="150"/>
      <c r="G97" s="150">
        <v>10</v>
      </c>
      <c r="H97" s="150"/>
      <c r="I97" s="151">
        <v>5</v>
      </c>
      <c r="J97" s="149"/>
      <c r="K97" s="150"/>
      <c r="L97" s="150"/>
      <c r="M97" s="150"/>
      <c r="N97" s="150"/>
      <c r="O97" s="152"/>
      <c r="P97" s="153"/>
      <c r="Q97" s="151">
        <v>1</v>
      </c>
      <c r="R97" s="154"/>
      <c r="S97" s="264"/>
    </row>
    <row r="98" spans="1:19" ht="14.25">
      <c r="A98" s="146" t="s">
        <v>100</v>
      </c>
      <c r="B98" s="169" t="s">
        <v>24</v>
      </c>
      <c r="C98" s="148">
        <f t="shared" si="4"/>
        <v>25</v>
      </c>
      <c r="D98" s="153"/>
      <c r="E98" s="150"/>
      <c r="F98" s="150"/>
      <c r="G98" s="150"/>
      <c r="H98" s="150"/>
      <c r="I98" s="151"/>
      <c r="J98" s="149">
        <v>5</v>
      </c>
      <c r="K98" s="150">
        <v>5</v>
      </c>
      <c r="L98" s="150"/>
      <c r="M98" s="150">
        <v>10</v>
      </c>
      <c r="N98" s="150"/>
      <c r="O98" s="152">
        <v>5</v>
      </c>
      <c r="P98" s="153"/>
      <c r="Q98" s="151">
        <v>1</v>
      </c>
      <c r="R98" s="154"/>
      <c r="S98" s="264"/>
    </row>
    <row r="99" spans="1:19" ht="14.25">
      <c r="A99" s="146" t="s">
        <v>101</v>
      </c>
      <c r="B99" s="169" t="s">
        <v>159</v>
      </c>
      <c r="C99" s="148">
        <f t="shared" si="4"/>
        <v>25</v>
      </c>
      <c r="D99" s="153">
        <v>5</v>
      </c>
      <c r="E99" s="150">
        <v>5</v>
      </c>
      <c r="F99" s="150"/>
      <c r="G99" s="150">
        <v>10</v>
      </c>
      <c r="H99" s="150"/>
      <c r="I99" s="151">
        <v>5</v>
      </c>
      <c r="J99" s="149"/>
      <c r="K99" s="150"/>
      <c r="L99" s="150"/>
      <c r="M99" s="150"/>
      <c r="N99" s="150"/>
      <c r="O99" s="152"/>
      <c r="P99" s="153"/>
      <c r="Q99" s="151">
        <v>1</v>
      </c>
      <c r="R99" s="154"/>
      <c r="S99" s="264"/>
    </row>
    <row r="100" spans="1:19" ht="25.5">
      <c r="A100" s="170">
        <v>12</v>
      </c>
      <c r="B100" s="177" t="s">
        <v>106</v>
      </c>
      <c r="C100" s="92">
        <f t="shared" si="4"/>
        <v>0</v>
      </c>
      <c r="D100" s="331"/>
      <c r="E100" s="298"/>
      <c r="F100" s="298"/>
      <c r="G100" s="298"/>
      <c r="H100" s="298"/>
      <c r="I100" s="299"/>
      <c r="J100" s="297"/>
      <c r="K100" s="298"/>
      <c r="L100" s="298"/>
      <c r="M100" s="298"/>
      <c r="N100" s="298"/>
      <c r="O100" s="313"/>
      <c r="P100" s="206"/>
      <c r="Q100" s="207"/>
      <c r="R100" s="172"/>
      <c r="S100" s="173"/>
    </row>
    <row r="101" spans="1:19" ht="14.25">
      <c r="A101" s="146" t="s">
        <v>57</v>
      </c>
      <c r="B101" s="169" t="s">
        <v>102</v>
      </c>
      <c r="C101" s="148">
        <f t="shared" si="4"/>
        <v>25</v>
      </c>
      <c r="D101" s="153"/>
      <c r="E101" s="150"/>
      <c r="F101" s="150"/>
      <c r="G101" s="150"/>
      <c r="H101" s="150"/>
      <c r="I101" s="151"/>
      <c r="J101" s="149">
        <v>5</v>
      </c>
      <c r="K101" s="150">
        <v>5</v>
      </c>
      <c r="L101" s="150"/>
      <c r="M101" s="150">
        <v>10</v>
      </c>
      <c r="N101" s="150"/>
      <c r="O101" s="152">
        <v>5</v>
      </c>
      <c r="P101" s="153"/>
      <c r="Q101" s="151">
        <v>1</v>
      </c>
      <c r="R101" s="154"/>
      <c r="S101" s="155" t="s">
        <v>115</v>
      </c>
    </row>
    <row r="102" spans="1:19" ht="14.25">
      <c r="A102" s="146" t="s">
        <v>58</v>
      </c>
      <c r="B102" s="169" t="s">
        <v>25</v>
      </c>
      <c r="C102" s="148">
        <f t="shared" si="4"/>
        <v>25</v>
      </c>
      <c r="D102" s="153"/>
      <c r="E102" s="150"/>
      <c r="F102" s="150"/>
      <c r="G102" s="150"/>
      <c r="H102" s="150"/>
      <c r="I102" s="151"/>
      <c r="J102" s="149">
        <v>5</v>
      </c>
      <c r="K102" s="150">
        <v>5</v>
      </c>
      <c r="L102" s="150"/>
      <c r="M102" s="150">
        <v>10</v>
      </c>
      <c r="N102" s="150"/>
      <c r="O102" s="152">
        <v>5</v>
      </c>
      <c r="P102" s="153"/>
      <c r="Q102" s="151">
        <v>1</v>
      </c>
      <c r="R102" s="154"/>
      <c r="S102" s="155" t="s">
        <v>115</v>
      </c>
    </row>
    <row r="103" spans="1:19" ht="14.25">
      <c r="A103" s="146" t="s">
        <v>59</v>
      </c>
      <c r="B103" s="169" t="s">
        <v>26</v>
      </c>
      <c r="C103" s="148">
        <f t="shared" si="4"/>
        <v>25</v>
      </c>
      <c r="D103" s="153"/>
      <c r="E103" s="150"/>
      <c r="F103" s="150"/>
      <c r="G103" s="150"/>
      <c r="H103" s="150"/>
      <c r="I103" s="151"/>
      <c r="J103" s="149">
        <v>5</v>
      </c>
      <c r="K103" s="150">
        <v>5</v>
      </c>
      <c r="L103" s="150"/>
      <c r="M103" s="150">
        <v>10</v>
      </c>
      <c r="N103" s="150"/>
      <c r="O103" s="152">
        <v>5</v>
      </c>
      <c r="P103" s="153"/>
      <c r="Q103" s="151">
        <v>1</v>
      </c>
      <c r="R103" s="154"/>
      <c r="S103" s="155" t="s">
        <v>115</v>
      </c>
    </row>
    <row r="104" spans="1:19" ht="14.25">
      <c r="A104" s="146" t="s">
        <v>61</v>
      </c>
      <c r="B104" s="169" t="s">
        <v>44</v>
      </c>
      <c r="C104" s="148">
        <f t="shared" si="4"/>
        <v>25</v>
      </c>
      <c r="D104" s="153"/>
      <c r="E104" s="150"/>
      <c r="F104" s="150"/>
      <c r="G104" s="150"/>
      <c r="H104" s="150"/>
      <c r="I104" s="151"/>
      <c r="J104" s="149">
        <v>5</v>
      </c>
      <c r="K104" s="150">
        <v>5</v>
      </c>
      <c r="L104" s="150"/>
      <c r="M104" s="150">
        <v>10</v>
      </c>
      <c r="N104" s="150"/>
      <c r="O104" s="152">
        <v>5</v>
      </c>
      <c r="P104" s="153"/>
      <c r="Q104" s="151">
        <v>1</v>
      </c>
      <c r="R104" s="154"/>
      <c r="S104" s="155" t="s">
        <v>115</v>
      </c>
    </row>
    <row r="105" spans="1:19" ht="25.5">
      <c r="A105" s="170">
        <v>13</v>
      </c>
      <c r="B105" s="177" t="s">
        <v>107</v>
      </c>
      <c r="C105" s="92">
        <f t="shared" si="4"/>
        <v>0</v>
      </c>
      <c r="D105" s="331"/>
      <c r="E105" s="298"/>
      <c r="F105" s="298"/>
      <c r="G105" s="298"/>
      <c r="H105" s="298"/>
      <c r="I105" s="299"/>
      <c r="J105" s="297"/>
      <c r="K105" s="298"/>
      <c r="L105" s="298"/>
      <c r="M105" s="298"/>
      <c r="N105" s="298"/>
      <c r="O105" s="313"/>
      <c r="P105" s="206"/>
      <c r="Q105" s="207"/>
      <c r="R105" s="104"/>
      <c r="S105" s="37"/>
    </row>
    <row r="106" spans="1:19" ht="14.25">
      <c r="A106" s="146" t="s">
        <v>57</v>
      </c>
      <c r="B106" s="169" t="s">
        <v>96</v>
      </c>
      <c r="C106" s="148">
        <f t="shared" si="4"/>
        <v>25</v>
      </c>
      <c r="D106" s="153"/>
      <c r="E106" s="150"/>
      <c r="F106" s="150"/>
      <c r="G106" s="150"/>
      <c r="H106" s="150"/>
      <c r="I106" s="151"/>
      <c r="J106" s="149">
        <v>15</v>
      </c>
      <c r="K106" s="150"/>
      <c r="L106" s="150"/>
      <c r="M106" s="150">
        <v>5</v>
      </c>
      <c r="N106" s="150"/>
      <c r="O106" s="152">
        <v>5</v>
      </c>
      <c r="P106" s="153"/>
      <c r="Q106" s="151">
        <v>1</v>
      </c>
      <c r="R106" s="154"/>
      <c r="S106" s="155" t="s">
        <v>115</v>
      </c>
    </row>
    <row r="107" spans="1:19" ht="14.25">
      <c r="A107" s="146" t="s">
        <v>58</v>
      </c>
      <c r="B107" s="169" t="s">
        <v>27</v>
      </c>
      <c r="C107" s="148">
        <f t="shared" si="4"/>
        <v>25</v>
      </c>
      <c r="D107" s="153"/>
      <c r="E107" s="150"/>
      <c r="F107" s="150"/>
      <c r="G107" s="150"/>
      <c r="H107" s="150"/>
      <c r="I107" s="151"/>
      <c r="J107" s="149">
        <v>15</v>
      </c>
      <c r="K107" s="150"/>
      <c r="L107" s="150"/>
      <c r="M107" s="150">
        <v>5</v>
      </c>
      <c r="N107" s="150"/>
      <c r="O107" s="152">
        <v>5</v>
      </c>
      <c r="P107" s="153"/>
      <c r="Q107" s="151">
        <v>1</v>
      </c>
      <c r="R107" s="154"/>
      <c r="S107" s="155" t="s">
        <v>115</v>
      </c>
    </row>
    <row r="108" spans="1:19" ht="14.25">
      <c r="A108" s="146" t="s">
        <v>61</v>
      </c>
      <c r="B108" s="169" t="s">
        <v>30</v>
      </c>
      <c r="C108" s="148">
        <f t="shared" si="4"/>
        <v>25</v>
      </c>
      <c r="D108" s="153"/>
      <c r="E108" s="150"/>
      <c r="F108" s="150"/>
      <c r="G108" s="150"/>
      <c r="H108" s="150"/>
      <c r="I108" s="151"/>
      <c r="J108" s="149">
        <v>5</v>
      </c>
      <c r="K108" s="150">
        <v>5</v>
      </c>
      <c r="L108" s="150"/>
      <c r="M108" s="150">
        <v>10</v>
      </c>
      <c r="N108" s="150"/>
      <c r="O108" s="152">
        <v>5</v>
      </c>
      <c r="P108" s="153"/>
      <c r="Q108" s="151">
        <v>1</v>
      </c>
      <c r="R108" s="154"/>
      <c r="S108" s="155" t="s">
        <v>115</v>
      </c>
    </row>
    <row r="109" spans="1:19" ht="14.25">
      <c r="A109" s="146" t="s">
        <v>52</v>
      </c>
      <c r="B109" s="169" t="s">
        <v>159</v>
      </c>
      <c r="C109" s="148">
        <f t="shared" si="4"/>
        <v>25</v>
      </c>
      <c r="D109" s="153"/>
      <c r="E109" s="150"/>
      <c r="F109" s="150"/>
      <c r="G109" s="150"/>
      <c r="H109" s="150"/>
      <c r="I109" s="151"/>
      <c r="J109" s="149">
        <v>5</v>
      </c>
      <c r="K109" s="150">
        <v>5</v>
      </c>
      <c r="L109" s="150"/>
      <c r="M109" s="150">
        <v>10</v>
      </c>
      <c r="N109" s="150"/>
      <c r="O109" s="152">
        <v>5</v>
      </c>
      <c r="P109" s="153"/>
      <c r="Q109" s="151">
        <v>1</v>
      </c>
      <c r="R109" s="154"/>
      <c r="S109" s="155" t="s">
        <v>115</v>
      </c>
    </row>
    <row r="110" spans="1:19" ht="14.25">
      <c r="A110" s="170">
        <v>14</v>
      </c>
      <c r="B110" s="171" t="s">
        <v>179</v>
      </c>
      <c r="C110" s="92"/>
      <c r="D110" s="58"/>
      <c r="E110" s="105"/>
      <c r="F110" s="105"/>
      <c r="G110" s="105"/>
      <c r="H110" s="105"/>
      <c r="I110" s="106"/>
      <c r="J110" s="104"/>
      <c r="K110" s="105"/>
      <c r="L110" s="105"/>
      <c r="M110" s="105"/>
      <c r="N110" s="105"/>
      <c r="O110" s="107"/>
      <c r="P110" s="58"/>
      <c r="Q110" s="106"/>
      <c r="R110" s="172"/>
      <c r="S110" s="173"/>
    </row>
    <row r="111" spans="1:19" ht="18.75" customHeight="1">
      <c r="A111" s="157"/>
      <c r="B111" s="175" t="s">
        <v>177</v>
      </c>
      <c r="C111" s="148">
        <f>SUM(D111:O111)</f>
        <v>50</v>
      </c>
      <c r="D111" s="153"/>
      <c r="E111" s="150">
        <v>15</v>
      </c>
      <c r="F111" s="150"/>
      <c r="G111" s="150"/>
      <c r="H111" s="150"/>
      <c r="I111" s="151">
        <v>10</v>
      </c>
      <c r="J111" s="149"/>
      <c r="K111" s="150">
        <v>15</v>
      </c>
      <c r="L111" s="150"/>
      <c r="M111" s="150"/>
      <c r="N111" s="150"/>
      <c r="O111" s="152">
        <v>10</v>
      </c>
      <c r="P111" s="153"/>
      <c r="Q111" s="151">
        <v>2</v>
      </c>
      <c r="R111" s="154"/>
      <c r="S111" s="155" t="s">
        <v>115</v>
      </c>
    </row>
    <row r="112" spans="1:19" ht="30" customHeight="1">
      <c r="A112" s="98">
        <v>15</v>
      </c>
      <c r="B112" s="177" t="s">
        <v>143</v>
      </c>
      <c r="C112" s="92">
        <f t="shared" si="4"/>
        <v>0</v>
      </c>
      <c r="D112" s="331"/>
      <c r="E112" s="298"/>
      <c r="F112" s="298"/>
      <c r="G112" s="298"/>
      <c r="H112" s="298"/>
      <c r="I112" s="299"/>
      <c r="J112" s="297"/>
      <c r="K112" s="298"/>
      <c r="L112" s="298"/>
      <c r="M112" s="298"/>
      <c r="N112" s="298"/>
      <c r="O112" s="313"/>
      <c r="P112" s="206"/>
      <c r="Q112" s="207"/>
      <c r="R112" s="172"/>
      <c r="S112" s="173"/>
    </row>
    <row r="113" spans="1:19" ht="30" customHeight="1">
      <c r="A113" s="146" t="s">
        <v>57</v>
      </c>
      <c r="B113" s="147" t="s">
        <v>166</v>
      </c>
      <c r="C113" s="148">
        <f t="shared" si="4"/>
        <v>50</v>
      </c>
      <c r="D113" s="153">
        <v>10</v>
      </c>
      <c r="E113" s="150"/>
      <c r="F113" s="150">
        <v>15</v>
      </c>
      <c r="G113" s="150"/>
      <c r="H113" s="150"/>
      <c r="I113" s="151">
        <v>25</v>
      </c>
      <c r="J113" s="149"/>
      <c r="K113" s="150"/>
      <c r="L113" s="150"/>
      <c r="M113" s="150"/>
      <c r="N113" s="150"/>
      <c r="O113" s="152"/>
      <c r="P113" s="153">
        <v>2</v>
      </c>
      <c r="Q113" s="151"/>
      <c r="R113" s="208" t="s">
        <v>116</v>
      </c>
      <c r="S113" s="155"/>
    </row>
    <row r="114" spans="1:19" s="203" customFormat="1" ht="25.5">
      <c r="A114" s="150" t="s">
        <v>58</v>
      </c>
      <c r="B114" s="147" t="s">
        <v>167</v>
      </c>
      <c r="C114" s="148">
        <f t="shared" si="4"/>
        <v>25</v>
      </c>
      <c r="D114" s="153"/>
      <c r="E114" s="150">
        <v>10</v>
      </c>
      <c r="F114" s="150">
        <v>10</v>
      </c>
      <c r="G114" s="150"/>
      <c r="H114" s="150"/>
      <c r="I114" s="151">
        <v>5</v>
      </c>
      <c r="J114" s="149"/>
      <c r="K114" s="150"/>
      <c r="L114" s="150"/>
      <c r="M114" s="150"/>
      <c r="N114" s="150"/>
      <c r="O114" s="152"/>
      <c r="P114" s="153">
        <v>1</v>
      </c>
      <c r="Q114" s="151"/>
      <c r="R114" s="209" t="s">
        <v>116</v>
      </c>
      <c r="S114" s="155"/>
    </row>
    <row r="115" spans="1:19" s="203" customFormat="1" ht="26.25" thickBot="1">
      <c r="A115" s="210">
        <v>16</v>
      </c>
      <c r="B115" s="211" t="s">
        <v>103</v>
      </c>
      <c r="C115" s="180">
        <f t="shared" si="4"/>
        <v>175</v>
      </c>
      <c r="D115" s="186"/>
      <c r="E115" s="184"/>
      <c r="F115" s="184"/>
      <c r="G115" s="184"/>
      <c r="H115" s="184"/>
      <c r="I115" s="187"/>
      <c r="J115" s="183"/>
      <c r="K115" s="184"/>
      <c r="L115" s="184"/>
      <c r="M115" s="184"/>
      <c r="N115" s="184">
        <v>175</v>
      </c>
      <c r="O115" s="185">
        <v>0</v>
      </c>
      <c r="P115" s="186"/>
      <c r="Q115" s="187">
        <v>7</v>
      </c>
      <c r="R115" s="188"/>
      <c r="S115" s="189" t="s">
        <v>115</v>
      </c>
    </row>
    <row r="116" spans="1:19" s="198" customFormat="1" ht="14.25" thickBot="1">
      <c r="A116" s="212"/>
      <c r="B116" s="213" t="s">
        <v>41</v>
      </c>
      <c r="C116" s="194">
        <f>SUM(D116:O116)</f>
        <v>1525</v>
      </c>
      <c r="D116" s="194">
        <f aca="true" t="shared" si="5" ref="D116:O116">SUM(D106:D115,D101:D104,D88:D99,D77:D86)</f>
        <v>150</v>
      </c>
      <c r="E116" s="194">
        <f t="shared" si="5"/>
        <v>145</v>
      </c>
      <c r="F116" s="194">
        <f t="shared" si="5"/>
        <v>180</v>
      </c>
      <c r="G116" s="194">
        <f t="shared" si="5"/>
        <v>110</v>
      </c>
      <c r="H116" s="194">
        <f t="shared" si="5"/>
        <v>0</v>
      </c>
      <c r="I116" s="194">
        <f t="shared" si="5"/>
        <v>190</v>
      </c>
      <c r="J116" s="194">
        <f t="shared" si="5"/>
        <v>135</v>
      </c>
      <c r="K116" s="194">
        <f t="shared" si="5"/>
        <v>105</v>
      </c>
      <c r="L116" s="194">
        <f t="shared" si="5"/>
        <v>90</v>
      </c>
      <c r="M116" s="194">
        <f t="shared" si="5"/>
        <v>130</v>
      </c>
      <c r="N116" s="194">
        <f t="shared" si="5"/>
        <v>175</v>
      </c>
      <c r="O116" s="194">
        <f t="shared" si="5"/>
        <v>115</v>
      </c>
      <c r="P116" s="194">
        <f>SUM(P77:P115)</f>
        <v>11</v>
      </c>
      <c r="Q116" s="194">
        <f>SUM(Q77:Q115)</f>
        <v>49</v>
      </c>
      <c r="R116" s="265"/>
      <c r="S116" s="266"/>
    </row>
    <row r="117" ht="14.25"/>
    <row r="118" ht="14.25"/>
    <row r="119" spans="5:17" ht="20.25">
      <c r="E119" s="245" t="s">
        <v>155</v>
      </c>
      <c r="F119" s="245"/>
      <c r="G119" s="245"/>
      <c r="H119" s="245"/>
      <c r="I119" s="245"/>
      <c r="J119" s="245"/>
      <c r="K119" s="245"/>
      <c r="L119" s="245"/>
      <c r="M119" s="125"/>
      <c r="N119" s="125"/>
      <c r="O119" s="125"/>
      <c r="P119" s="125"/>
      <c r="Q119" s="125"/>
    </row>
    <row r="120" spans="6:17" ht="20.25">
      <c r="F120" s="245" t="s">
        <v>16</v>
      </c>
      <c r="G120" s="245"/>
      <c r="H120" s="245"/>
      <c r="I120" s="245"/>
      <c r="J120" s="245"/>
      <c r="K120" s="245"/>
      <c r="L120" s="125"/>
      <c r="M120" s="125"/>
      <c r="N120" s="125"/>
      <c r="O120" s="125"/>
      <c r="P120" s="125"/>
      <c r="Q120" s="125"/>
    </row>
    <row r="121" spans="6:17" ht="20.25">
      <c r="F121" s="245" t="s">
        <v>33</v>
      </c>
      <c r="G121" s="245"/>
      <c r="H121" s="245"/>
      <c r="I121" s="245"/>
      <c r="J121" s="245"/>
      <c r="K121" s="245"/>
      <c r="L121" s="125"/>
      <c r="M121" s="125"/>
      <c r="N121" s="125"/>
      <c r="O121" s="125"/>
      <c r="P121" s="252" t="s">
        <v>73</v>
      </c>
      <c r="Q121" s="252"/>
    </row>
    <row r="122" ht="15" thickBot="1"/>
    <row r="123" spans="1:19" ht="15" customHeight="1" thickTop="1">
      <c r="A123" s="270" t="s">
        <v>0</v>
      </c>
      <c r="B123" s="300" t="s">
        <v>1</v>
      </c>
      <c r="C123" s="303" t="s">
        <v>2</v>
      </c>
      <c r="D123" s="246" t="s">
        <v>48</v>
      </c>
      <c r="E123" s="247"/>
      <c r="F123" s="247"/>
      <c r="G123" s="247"/>
      <c r="H123" s="247"/>
      <c r="I123" s="248"/>
      <c r="J123" s="247" t="s">
        <v>49</v>
      </c>
      <c r="K123" s="247"/>
      <c r="L123" s="247"/>
      <c r="M123" s="247"/>
      <c r="N123" s="247"/>
      <c r="O123" s="247"/>
      <c r="P123" s="246" t="s">
        <v>40</v>
      </c>
      <c r="Q123" s="248"/>
      <c r="R123" s="270" t="s">
        <v>5</v>
      </c>
      <c r="S123" s="271"/>
    </row>
    <row r="124" spans="1:19" ht="14.25">
      <c r="A124" s="272"/>
      <c r="B124" s="301"/>
      <c r="C124" s="304"/>
      <c r="D124" s="253"/>
      <c r="E124" s="306"/>
      <c r="F124" s="306"/>
      <c r="G124" s="306"/>
      <c r="H124" s="306"/>
      <c r="I124" s="254"/>
      <c r="J124" s="306"/>
      <c r="K124" s="306"/>
      <c r="L124" s="306"/>
      <c r="M124" s="306"/>
      <c r="N124" s="306"/>
      <c r="O124" s="306"/>
      <c r="P124" s="253"/>
      <c r="Q124" s="254"/>
      <c r="R124" s="272"/>
      <c r="S124" s="273"/>
    </row>
    <row r="125" spans="1:19" ht="24.75" thickBot="1">
      <c r="A125" s="328"/>
      <c r="B125" s="329"/>
      <c r="C125" s="330"/>
      <c r="D125" s="128" t="s">
        <v>6</v>
      </c>
      <c r="E125" s="129" t="s">
        <v>7</v>
      </c>
      <c r="F125" s="130" t="s">
        <v>38</v>
      </c>
      <c r="G125" s="131" t="s">
        <v>42</v>
      </c>
      <c r="H125" s="131" t="s">
        <v>39</v>
      </c>
      <c r="I125" s="132" t="s">
        <v>37</v>
      </c>
      <c r="J125" s="133" t="s">
        <v>6</v>
      </c>
      <c r="K125" s="129" t="s">
        <v>7</v>
      </c>
      <c r="L125" s="130" t="s">
        <v>38</v>
      </c>
      <c r="M125" s="131" t="s">
        <v>42</v>
      </c>
      <c r="N125" s="131" t="s">
        <v>39</v>
      </c>
      <c r="O125" s="134" t="s">
        <v>37</v>
      </c>
      <c r="P125" s="127" t="s">
        <v>55</v>
      </c>
      <c r="Q125" s="135" t="s">
        <v>56</v>
      </c>
      <c r="R125" s="127" t="s">
        <v>55</v>
      </c>
      <c r="S125" s="135" t="s">
        <v>56</v>
      </c>
    </row>
    <row r="126" spans="1:20" ht="15.75" thickBot="1" thickTop="1">
      <c r="A126" s="246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8"/>
      <c r="T126" s="202"/>
    </row>
    <row r="127" spans="1:19" ht="14.25">
      <c r="A127" s="136">
        <v>1</v>
      </c>
      <c r="B127" s="137" t="s">
        <v>104</v>
      </c>
      <c r="C127" s="138">
        <f aca="true" t="shared" si="6" ref="C127:C133">SUM(D127:O127)</f>
        <v>50</v>
      </c>
      <c r="D127" s="139">
        <v>15</v>
      </c>
      <c r="E127" s="140">
        <v>15</v>
      </c>
      <c r="F127" s="140">
        <v>15</v>
      </c>
      <c r="G127" s="140"/>
      <c r="H127" s="140"/>
      <c r="I127" s="141">
        <v>5</v>
      </c>
      <c r="J127" s="139"/>
      <c r="K127" s="140"/>
      <c r="L127" s="140"/>
      <c r="M127" s="140"/>
      <c r="N127" s="140"/>
      <c r="O127" s="142"/>
      <c r="P127" s="143">
        <v>2</v>
      </c>
      <c r="Q127" s="141"/>
      <c r="R127" s="144" t="s">
        <v>117</v>
      </c>
      <c r="S127" s="145"/>
    </row>
    <row r="128" spans="1:19" ht="14.25">
      <c r="A128" s="101">
        <v>2</v>
      </c>
      <c r="B128" s="214" t="s">
        <v>54</v>
      </c>
      <c r="C128" s="148">
        <f t="shared" si="6"/>
        <v>10</v>
      </c>
      <c r="D128" s="149"/>
      <c r="E128" s="150"/>
      <c r="F128" s="150">
        <v>10</v>
      </c>
      <c r="G128" s="150"/>
      <c r="H128" s="150"/>
      <c r="I128" s="151"/>
      <c r="J128" s="149"/>
      <c r="K128" s="150"/>
      <c r="L128" s="215"/>
      <c r="M128" s="150"/>
      <c r="N128" s="150"/>
      <c r="O128" s="152"/>
      <c r="P128" s="153"/>
      <c r="Q128" s="151"/>
      <c r="R128" s="154" t="s">
        <v>115</v>
      </c>
      <c r="S128" s="216"/>
    </row>
    <row r="129" spans="1:19" ht="14.25">
      <c r="A129" s="146">
        <v>3</v>
      </c>
      <c r="B129" s="169" t="s">
        <v>22</v>
      </c>
      <c r="C129" s="148">
        <f t="shared" si="6"/>
        <v>25</v>
      </c>
      <c r="D129" s="149">
        <v>5</v>
      </c>
      <c r="E129" s="150">
        <v>15</v>
      </c>
      <c r="F129" s="150"/>
      <c r="G129" s="150"/>
      <c r="H129" s="150"/>
      <c r="I129" s="151">
        <v>5</v>
      </c>
      <c r="J129" s="149"/>
      <c r="K129" s="150"/>
      <c r="L129" s="150"/>
      <c r="M129" s="150"/>
      <c r="N129" s="150"/>
      <c r="O129" s="152"/>
      <c r="P129" s="153">
        <v>1</v>
      </c>
      <c r="Q129" s="151"/>
      <c r="R129" s="154" t="s">
        <v>117</v>
      </c>
      <c r="S129" s="155"/>
    </row>
    <row r="130" spans="1:19" ht="14.25">
      <c r="A130" s="146">
        <v>4</v>
      </c>
      <c r="B130" s="87" t="s">
        <v>89</v>
      </c>
      <c r="C130" s="148">
        <f t="shared" si="6"/>
        <v>75</v>
      </c>
      <c r="D130" s="149">
        <v>10</v>
      </c>
      <c r="E130" s="150">
        <v>30</v>
      </c>
      <c r="F130" s="150"/>
      <c r="G130" s="150">
        <v>15</v>
      </c>
      <c r="H130" s="150"/>
      <c r="I130" s="151">
        <v>20</v>
      </c>
      <c r="J130" s="149"/>
      <c r="K130" s="150"/>
      <c r="L130" s="150"/>
      <c r="M130" s="150"/>
      <c r="N130" s="150"/>
      <c r="O130" s="152"/>
      <c r="P130" s="153">
        <v>3</v>
      </c>
      <c r="Q130" s="151"/>
      <c r="R130" s="154" t="s">
        <v>117</v>
      </c>
      <c r="S130" s="155"/>
    </row>
    <row r="131" spans="1:19" ht="14.25">
      <c r="A131" s="146">
        <v>5</v>
      </c>
      <c r="B131" s="175" t="s">
        <v>43</v>
      </c>
      <c r="C131" s="148">
        <f t="shared" si="6"/>
        <v>100</v>
      </c>
      <c r="D131" s="149"/>
      <c r="E131" s="150"/>
      <c r="F131" s="150"/>
      <c r="G131" s="150"/>
      <c r="H131" s="150"/>
      <c r="I131" s="151"/>
      <c r="J131" s="149">
        <v>15</v>
      </c>
      <c r="K131" s="150">
        <v>15</v>
      </c>
      <c r="L131" s="150">
        <v>45</v>
      </c>
      <c r="M131" s="150"/>
      <c r="N131" s="150"/>
      <c r="O131" s="152">
        <v>25</v>
      </c>
      <c r="P131" s="153"/>
      <c r="Q131" s="151">
        <v>4</v>
      </c>
      <c r="R131" s="154"/>
      <c r="S131" s="155" t="s">
        <v>117</v>
      </c>
    </row>
    <row r="132" spans="1:19" ht="14.25">
      <c r="A132" s="146">
        <v>6</v>
      </c>
      <c r="B132" s="175" t="s">
        <v>51</v>
      </c>
      <c r="C132" s="148">
        <f t="shared" si="6"/>
        <v>150</v>
      </c>
      <c r="D132" s="149">
        <v>10</v>
      </c>
      <c r="E132" s="150">
        <v>10</v>
      </c>
      <c r="F132" s="150">
        <v>45</v>
      </c>
      <c r="G132" s="150"/>
      <c r="H132" s="150"/>
      <c r="I132" s="151">
        <v>10</v>
      </c>
      <c r="J132" s="149">
        <v>15</v>
      </c>
      <c r="K132" s="150">
        <v>0</v>
      </c>
      <c r="L132" s="150">
        <v>45</v>
      </c>
      <c r="M132" s="150"/>
      <c r="N132" s="150"/>
      <c r="O132" s="152">
        <v>15</v>
      </c>
      <c r="P132" s="153"/>
      <c r="Q132" s="151">
        <v>6</v>
      </c>
      <c r="R132" s="154"/>
      <c r="S132" s="155" t="s">
        <v>115</v>
      </c>
    </row>
    <row r="133" spans="1:19" ht="14.25">
      <c r="A133" s="146">
        <v>7</v>
      </c>
      <c r="B133" s="169" t="s">
        <v>148</v>
      </c>
      <c r="C133" s="148">
        <f t="shared" si="6"/>
        <v>50</v>
      </c>
      <c r="D133" s="149">
        <v>10</v>
      </c>
      <c r="E133" s="150">
        <v>10</v>
      </c>
      <c r="F133" s="150">
        <v>10</v>
      </c>
      <c r="G133" s="150"/>
      <c r="H133" s="150"/>
      <c r="I133" s="151">
        <v>20</v>
      </c>
      <c r="J133" s="149"/>
      <c r="K133" s="150"/>
      <c r="L133" s="150"/>
      <c r="M133" s="150"/>
      <c r="N133" s="150"/>
      <c r="O133" s="152"/>
      <c r="P133" s="153">
        <v>2</v>
      </c>
      <c r="Q133" s="151"/>
      <c r="R133" s="154" t="s">
        <v>116</v>
      </c>
      <c r="S133" s="155"/>
    </row>
    <row r="134" spans="1:19" ht="25.5">
      <c r="A134" s="170">
        <v>8</v>
      </c>
      <c r="B134" s="177" t="s">
        <v>106</v>
      </c>
      <c r="C134" s="92"/>
      <c r="D134" s="297"/>
      <c r="E134" s="298"/>
      <c r="F134" s="298"/>
      <c r="G134" s="298"/>
      <c r="H134" s="298"/>
      <c r="I134" s="299"/>
      <c r="J134" s="297"/>
      <c r="K134" s="298"/>
      <c r="L134" s="298"/>
      <c r="M134" s="298"/>
      <c r="N134" s="298"/>
      <c r="O134" s="313"/>
      <c r="P134" s="58"/>
      <c r="Q134" s="106"/>
      <c r="R134" s="172"/>
      <c r="S134" s="37"/>
    </row>
    <row r="135" spans="1:19" ht="25.5" customHeight="1">
      <c r="A135" s="146" t="s">
        <v>57</v>
      </c>
      <c r="B135" s="169" t="s">
        <v>102</v>
      </c>
      <c r="C135" s="148">
        <f>SUM(D135:I135,J135:O135)</f>
        <v>100</v>
      </c>
      <c r="D135" s="149">
        <v>5</v>
      </c>
      <c r="E135" s="150">
        <v>5</v>
      </c>
      <c r="F135" s="150"/>
      <c r="G135" s="150">
        <v>30</v>
      </c>
      <c r="H135" s="150"/>
      <c r="I135" s="151">
        <v>10</v>
      </c>
      <c r="J135" s="149">
        <v>5</v>
      </c>
      <c r="K135" s="150">
        <v>5</v>
      </c>
      <c r="L135" s="150"/>
      <c r="M135" s="150">
        <v>30</v>
      </c>
      <c r="N135" s="150"/>
      <c r="O135" s="152">
        <v>10</v>
      </c>
      <c r="P135" s="153"/>
      <c r="Q135" s="151">
        <v>4</v>
      </c>
      <c r="R135" s="154"/>
      <c r="S135" s="267" t="s">
        <v>118</v>
      </c>
    </row>
    <row r="136" spans="1:19" ht="14.25">
      <c r="A136" s="146" t="s">
        <v>58</v>
      </c>
      <c r="B136" s="169" t="s">
        <v>25</v>
      </c>
      <c r="C136" s="148">
        <f>SUM(D136:I136,J136:O136)</f>
        <v>100</v>
      </c>
      <c r="D136" s="149">
        <v>5</v>
      </c>
      <c r="E136" s="150">
        <v>5</v>
      </c>
      <c r="F136" s="150"/>
      <c r="G136" s="150">
        <v>25</v>
      </c>
      <c r="H136" s="150"/>
      <c r="I136" s="151">
        <v>15</v>
      </c>
      <c r="J136" s="149">
        <v>5</v>
      </c>
      <c r="K136" s="150">
        <v>10</v>
      </c>
      <c r="L136" s="150"/>
      <c r="M136" s="150">
        <v>25</v>
      </c>
      <c r="N136" s="150"/>
      <c r="O136" s="152">
        <v>10</v>
      </c>
      <c r="P136" s="153"/>
      <c r="Q136" s="151">
        <v>4</v>
      </c>
      <c r="R136" s="154"/>
      <c r="S136" s="268"/>
    </row>
    <row r="137" spans="1:19" ht="14.25">
      <c r="A137" s="146" t="s">
        <v>59</v>
      </c>
      <c r="B137" s="169" t="s">
        <v>26</v>
      </c>
      <c r="C137" s="148">
        <f>SUM(D137:I137,J137:O137)</f>
        <v>100</v>
      </c>
      <c r="D137" s="149">
        <v>5</v>
      </c>
      <c r="E137" s="150">
        <v>5</v>
      </c>
      <c r="F137" s="150"/>
      <c r="G137" s="150">
        <v>30</v>
      </c>
      <c r="H137" s="150"/>
      <c r="I137" s="151">
        <v>10</v>
      </c>
      <c r="J137" s="149"/>
      <c r="K137" s="150">
        <v>10</v>
      </c>
      <c r="L137" s="150"/>
      <c r="M137" s="150">
        <v>30</v>
      </c>
      <c r="N137" s="150"/>
      <c r="O137" s="152">
        <v>10</v>
      </c>
      <c r="P137" s="153"/>
      <c r="Q137" s="151">
        <v>4</v>
      </c>
      <c r="R137" s="154"/>
      <c r="S137" s="268"/>
    </row>
    <row r="138" spans="1:19" ht="14.25">
      <c r="A138" s="146" t="s">
        <v>61</v>
      </c>
      <c r="B138" s="169" t="s">
        <v>44</v>
      </c>
      <c r="C138" s="148">
        <f>SUM(D138:O138)</f>
        <v>25</v>
      </c>
      <c r="D138" s="149"/>
      <c r="E138" s="150">
        <v>5</v>
      </c>
      <c r="F138" s="150"/>
      <c r="G138" s="150">
        <v>15</v>
      </c>
      <c r="H138" s="150"/>
      <c r="I138" s="151">
        <v>5</v>
      </c>
      <c r="J138" s="149"/>
      <c r="K138" s="150"/>
      <c r="L138" s="150"/>
      <c r="M138" s="150"/>
      <c r="N138" s="150"/>
      <c r="O138" s="152"/>
      <c r="P138" s="153"/>
      <c r="Q138" s="151">
        <v>1</v>
      </c>
      <c r="R138" s="154"/>
      <c r="S138" s="269"/>
    </row>
    <row r="139" spans="1:19" ht="25.5">
      <c r="A139" s="170">
        <v>9</v>
      </c>
      <c r="B139" s="177" t="s">
        <v>107</v>
      </c>
      <c r="C139" s="92"/>
      <c r="D139" s="297"/>
      <c r="E139" s="298"/>
      <c r="F139" s="298"/>
      <c r="G139" s="298"/>
      <c r="H139" s="298"/>
      <c r="I139" s="299"/>
      <c r="J139" s="297"/>
      <c r="K139" s="298"/>
      <c r="L139" s="298"/>
      <c r="M139" s="298"/>
      <c r="N139" s="298"/>
      <c r="O139" s="313"/>
      <c r="P139" s="58"/>
      <c r="Q139" s="106"/>
      <c r="R139" s="172"/>
      <c r="S139" s="173"/>
    </row>
    <row r="140" spans="1:19" ht="14.25">
      <c r="A140" s="146" t="s">
        <v>57</v>
      </c>
      <c r="B140" s="169" t="s">
        <v>96</v>
      </c>
      <c r="C140" s="148">
        <f aca="true" t="shared" si="7" ref="C140:C146">SUM(D140:O140)</f>
        <v>50</v>
      </c>
      <c r="D140" s="149"/>
      <c r="E140" s="150">
        <v>5</v>
      </c>
      <c r="F140" s="150"/>
      <c r="G140" s="150">
        <v>5</v>
      </c>
      <c r="H140" s="150"/>
      <c r="I140" s="151">
        <v>15</v>
      </c>
      <c r="J140" s="149"/>
      <c r="K140" s="150">
        <v>5</v>
      </c>
      <c r="L140" s="150"/>
      <c r="M140" s="150">
        <v>5</v>
      </c>
      <c r="N140" s="150"/>
      <c r="O140" s="152">
        <v>15</v>
      </c>
      <c r="P140" s="153"/>
      <c r="Q140" s="151">
        <v>2</v>
      </c>
      <c r="R140" s="154"/>
      <c r="S140" s="264" t="s">
        <v>118</v>
      </c>
    </row>
    <row r="141" spans="1:19" ht="14.25">
      <c r="A141" s="146" t="s">
        <v>58</v>
      </c>
      <c r="B141" s="169" t="s">
        <v>27</v>
      </c>
      <c r="C141" s="148">
        <f t="shared" si="7"/>
        <v>50</v>
      </c>
      <c r="D141" s="149"/>
      <c r="E141" s="150">
        <v>5</v>
      </c>
      <c r="F141" s="150"/>
      <c r="G141" s="150">
        <v>5</v>
      </c>
      <c r="H141" s="150"/>
      <c r="I141" s="151">
        <v>15</v>
      </c>
      <c r="J141" s="149"/>
      <c r="K141" s="150">
        <v>5</v>
      </c>
      <c r="L141" s="150"/>
      <c r="M141" s="150">
        <v>5</v>
      </c>
      <c r="N141" s="150"/>
      <c r="O141" s="152">
        <v>15</v>
      </c>
      <c r="P141" s="153"/>
      <c r="Q141" s="151">
        <v>2</v>
      </c>
      <c r="R141" s="154"/>
      <c r="S141" s="264"/>
    </row>
    <row r="142" spans="1:19" ht="14.25">
      <c r="A142" s="146" t="s">
        <v>59</v>
      </c>
      <c r="B142" s="169" t="s">
        <v>29</v>
      </c>
      <c r="C142" s="148">
        <f t="shared" si="7"/>
        <v>25</v>
      </c>
      <c r="D142" s="149">
        <v>5</v>
      </c>
      <c r="E142" s="150">
        <v>5</v>
      </c>
      <c r="F142" s="150"/>
      <c r="G142" s="150">
        <v>10</v>
      </c>
      <c r="H142" s="150"/>
      <c r="I142" s="151">
        <v>5</v>
      </c>
      <c r="J142" s="149"/>
      <c r="K142" s="150"/>
      <c r="L142" s="150"/>
      <c r="M142" s="150"/>
      <c r="N142" s="150"/>
      <c r="O142" s="152"/>
      <c r="P142" s="217"/>
      <c r="Q142" s="151">
        <v>1</v>
      </c>
      <c r="R142" s="154"/>
      <c r="S142" s="264"/>
    </row>
    <row r="143" spans="1:19" ht="14.25">
      <c r="A143" s="146" t="s">
        <v>61</v>
      </c>
      <c r="B143" s="169" t="s">
        <v>28</v>
      </c>
      <c r="C143" s="148">
        <f t="shared" si="7"/>
        <v>25</v>
      </c>
      <c r="D143" s="149">
        <v>10</v>
      </c>
      <c r="E143" s="150">
        <v>5</v>
      </c>
      <c r="F143" s="150"/>
      <c r="G143" s="150">
        <v>5</v>
      </c>
      <c r="H143" s="150"/>
      <c r="I143" s="151">
        <v>5</v>
      </c>
      <c r="J143" s="149"/>
      <c r="K143" s="150"/>
      <c r="L143" s="150"/>
      <c r="M143" s="150"/>
      <c r="N143" s="150"/>
      <c r="O143" s="152"/>
      <c r="P143" s="217"/>
      <c r="Q143" s="151">
        <v>1</v>
      </c>
      <c r="R143" s="154"/>
      <c r="S143" s="264"/>
    </row>
    <row r="144" spans="1:19" ht="14.25">
      <c r="A144" s="146" t="s">
        <v>52</v>
      </c>
      <c r="B144" s="169" t="s">
        <v>30</v>
      </c>
      <c r="C144" s="148">
        <f t="shared" si="7"/>
        <v>25</v>
      </c>
      <c r="D144" s="149"/>
      <c r="E144" s="150">
        <v>5</v>
      </c>
      <c r="F144" s="150"/>
      <c r="G144" s="150">
        <v>5</v>
      </c>
      <c r="H144" s="150"/>
      <c r="I144" s="151">
        <v>15</v>
      </c>
      <c r="J144" s="149"/>
      <c r="K144" s="150"/>
      <c r="L144" s="150"/>
      <c r="M144" s="150"/>
      <c r="N144" s="150"/>
      <c r="O144" s="152"/>
      <c r="P144" s="217"/>
      <c r="Q144" s="151">
        <v>1</v>
      </c>
      <c r="R144" s="154"/>
      <c r="S144" s="264"/>
    </row>
    <row r="145" spans="1:19" ht="14.25">
      <c r="A145" s="146" t="s">
        <v>65</v>
      </c>
      <c r="B145" s="169" t="s">
        <v>31</v>
      </c>
      <c r="C145" s="148">
        <f t="shared" si="7"/>
        <v>25</v>
      </c>
      <c r="D145" s="149">
        <v>5</v>
      </c>
      <c r="E145" s="150">
        <v>5</v>
      </c>
      <c r="F145" s="150"/>
      <c r="G145" s="150">
        <v>10</v>
      </c>
      <c r="H145" s="150"/>
      <c r="I145" s="151">
        <v>5</v>
      </c>
      <c r="J145" s="149"/>
      <c r="K145" s="150"/>
      <c r="L145" s="150"/>
      <c r="M145" s="150"/>
      <c r="N145" s="150"/>
      <c r="O145" s="152"/>
      <c r="P145" s="217"/>
      <c r="Q145" s="151">
        <v>1</v>
      </c>
      <c r="R145" s="154"/>
      <c r="S145" s="264"/>
    </row>
    <row r="146" spans="1:19" ht="14.25">
      <c r="A146" s="146" t="s">
        <v>66</v>
      </c>
      <c r="B146" s="169" t="s">
        <v>32</v>
      </c>
      <c r="C146" s="148">
        <f t="shared" si="7"/>
        <v>25</v>
      </c>
      <c r="D146" s="149">
        <v>5</v>
      </c>
      <c r="E146" s="150">
        <v>5</v>
      </c>
      <c r="F146" s="150"/>
      <c r="G146" s="150">
        <v>10</v>
      </c>
      <c r="H146" s="150"/>
      <c r="I146" s="151">
        <v>5</v>
      </c>
      <c r="J146" s="149"/>
      <c r="K146" s="150"/>
      <c r="L146" s="150"/>
      <c r="M146" s="150"/>
      <c r="N146" s="150"/>
      <c r="O146" s="152"/>
      <c r="P146" s="217"/>
      <c r="Q146" s="151">
        <v>1</v>
      </c>
      <c r="R146" s="154"/>
      <c r="S146" s="264"/>
    </row>
    <row r="147" spans="1:19" ht="14.25">
      <c r="A147" s="98">
        <v>10</v>
      </c>
      <c r="B147" s="177" t="s">
        <v>108</v>
      </c>
      <c r="C147" s="92"/>
      <c r="D147" s="297"/>
      <c r="E147" s="298"/>
      <c r="F147" s="298"/>
      <c r="G147" s="298"/>
      <c r="H147" s="298"/>
      <c r="I147" s="299"/>
      <c r="J147" s="297"/>
      <c r="K147" s="298"/>
      <c r="L147" s="298"/>
      <c r="M147" s="298"/>
      <c r="N147" s="298"/>
      <c r="O147" s="313"/>
      <c r="P147" s="58"/>
      <c r="Q147" s="106"/>
      <c r="R147" s="172"/>
      <c r="S147" s="173"/>
    </row>
    <row r="148" spans="1:19" ht="14.25">
      <c r="A148" s="150" t="s">
        <v>57</v>
      </c>
      <c r="B148" s="169" t="s">
        <v>92</v>
      </c>
      <c r="C148" s="148">
        <f>SUM(D148:O148)</f>
        <v>75</v>
      </c>
      <c r="D148" s="149"/>
      <c r="E148" s="150"/>
      <c r="F148" s="150"/>
      <c r="G148" s="150"/>
      <c r="H148" s="150"/>
      <c r="I148" s="151"/>
      <c r="J148" s="149">
        <v>15</v>
      </c>
      <c r="K148" s="150"/>
      <c r="L148" s="150">
        <v>15</v>
      </c>
      <c r="M148" s="150">
        <v>15</v>
      </c>
      <c r="N148" s="150"/>
      <c r="O148" s="152">
        <v>30</v>
      </c>
      <c r="P148" s="153"/>
      <c r="Q148" s="151">
        <v>3</v>
      </c>
      <c r="R148" s="154"/>
      <c r="S148" s="155" t="s">
        <v>115</v>
      </c>
    </row>
    <row r="149" spans="1:19" ht="14.25">
      <c r="A149" s="150" t="s">
        <v>58</v>
      </c>
      <c r="B149" s="169" t="s">
        <v>93</v>
      </c>
      <c r="C149" s="148">
        <f>SUM(D149:O149)</f>
        <v>125</v>
      </c>
      <c r="D149" s="149">
        <v>10</v>
      </c>
      <c r="E149" s="150"/>
      <c r="F149" s="150">
        <v>15</v>
      </c>
      <c r="G149" s="150">
        <v>15</v>
      </c>
      <c r="H149" s="150"/>
      <c r="I149" s="151">
        <v>10</v>
      </c>
      <c r="J149" s="149">
        <v>15</v>
      </c>
      <c r="K149" s="150"/>
      <c r="L149" s="150">
        <v>15</v>
      </c>
      <c r="M149" s="150">
        <v>15</v>
      </c>
      <c r="N149" s="150"/>
      <c r="O149" s="152">
        <v>30</v>
      </c>
      <c r="P149" s="153"/>
      <c r="Q149" s="151">
        <v>5</v>
      </c>
      <c r="R149" s="154"/>
      <c r="S149" s="155" t="s">
        <v>115</v>
      </c>
    </row>
    <row r="150" spans="1:19" ht="24.75" customHeight="1">
      <c r="A150" s="150">
        <v>11</v>
      </c>
      <c r="B150" s="169" t="s">
        <v>144</v>
      </c>
      <c r="C150" s="148">
        <f>SUM(D150:O150)</f>
        <v>175</v>
      </c>
      <c r="D150" s="149"/>
      <c r="E150" s="150"/>
      <c r="F150" s="150"/>
      <c r="G150" s="150"/>
      <c r="H150" s="150"/>
      <c r="I150" s="151"/>
      <c r="J150" s="149"/>
      <c r="K150" s="150"/>
      <c r="L150" s="150"/>
      <c r="M150" s="150"/>
      <c r="N150" s="150">
        <v>175</v>
      </c>
      <c r="O150" s="152">
        <v>0</v>
      </c>
      <c r="P150" s="153"/>
      <c r="Q150" s="151">
        <v>7</v>
      </c>
      <c r="R150" s="154"/>
      <c r="S150" s="155" t="s">
        <v>115</v>
      </c>
    </row>
    <row r="151" spans="1:19" ht="17.25" customHeight="1">
      <c r="A151" s="98">
        <v>12</v>
      </c>
      <c r="B151" s="218" t="s">
        <v>178</v>
      </c>
      <c r="C151" s="92"/>
      <c r="D151" s="104"/>
      <c r="E151" s="105"/>
      <c r="F151" s="105"/>
      <c r="G151" s="105"/>
      <c r="H151" s="105"/>
      <c r="I151" s="106"/>
      <c r="J151" s="104"/>
      <c r="K151" s="105"/>
      <c r="L151" s="105"/>
      <c r="M151" s="105"/>
      <c r="N151" s="98"/>
      <c r="O151" s="219"/>
      <c r="P151" s="58"/>
      <c r="Q151" s="106"/>
      <c r="R151" s="172"/>
      <c r="S151" s="173"/>
    </row>
    <row r="152" spans="1:19" ht="18" customHeight="1">
      <c r="A152" s="157"/>
      <c r="B152" s="220" t="s">
        <v>177</v>
      </c>
      <c r="C152" s="148">
        <f>SUM(D152:O152)</f>
        <v>50</v>
      </c>
      <c r="D152" s="149"/>
      <c r="E152" s="150">
        <v>15</v>
      </c>
      <c r="F152" s="150"/>
      <c r="G152" s="150"/>
      <c r="H152" s="150"/>
      <c r="I152" s="151">
        <v>10</v>
      </c>
      <c r="J152" s="149"/>
      <c r="K152" s="150">
        <v>15</v>
      </c>
      <c r="L152" s="150"/>
      <c r="M152" s="150"/>
      <c r="N152" s="150"/>
      <c r="O152" s="152">
        <v>10</v>
      </c>
      <c r="P152" s="153"/>
      <c r="Q152" s="151">
        <v>2</v>
      </c>
      <c r="R152" s="154"/>
      <c r="S152" s="155" t="s">
        <v>116</v>
      </c>
    </row>
    <row r="153" spans="1:19" ht="27.75" customHeight="1">
      <c r="A153" s="98">
        <v>13</v>
      </c>
      <c r="B153" s="177" t="s">
        <v>143</v>
      </c>
      <c r="C153" s="92"/>
      <c r="D153" s="297"/>
      <c r="E153" s="298"/>
      <c r="F153" s="298"/>
      <c r="G153" s="298"/>
      <c r="H153" s="298"/>
      <c r="I153" s="299"/>
      <c r="J153" s="297"/>
      <c r="K153" s="298"/>
      <c r="L153" s="298"/>
      <c r="M153" s="298"/>
      <c r="N153" s="298"/>
      <c r="O153" s="313"/>
      <c r="P153" s="58"/>
      <c r="Q153" s="106"/>
      <c r="R153" s="172"/>
      <c r="S153" s="173"/>
    </row>
    <row r="154" spans="1:19" ht="26.25" customHeight="1">
      <c r="A154" s="215" t="s">
        <v>57</v>
      </c>
      <c r="B154" s="147" t="s">
        <v>127</v>
      </c>
      <c r="C154" s="148">
        <f>SUM(D154:O154)</f>
        <v>25</v>
      </c>
      <c r="D154" s="149">
        <v>10</v>
      </c>
      <c r="E154" s="150"/>
      <c r="F154" s="150">
        <v>10</v>
      </c>
      <c r="G154" s="150"/>
      <c r="H154" s="150"/>
      <c r="I154" s="151">
        <v>5</v>
      </c>
      <c r="J154" s="149"/>
      <c r="K154" s="150"/>
      <c r="L154" s="150"/>
      <c r="M154" s="150"/>
      <c r="N154" s="150"/>
      <c r="O154" s="152"/>
      <c r="P154" s="153">
        <v>1</v>
      </c>
      <c r="Q154" s="151"/>
      <c r="R154" s="154" t="s">
        <v>116</v>
      </c>
      <c r="S154" s="155"/>
    </row>
    <row r="155" spans="1:19" ht="25.5">
      <c r="A155" s="215" t="s">
        <v>58</v>
      </c>
      <c r="B155" s="84" t="s">
        <v>125</v>
      </c>
      <c r="C155" s="148">
        <f>SUM(D155:O155)</f>
        <v>25</v>
      </c>
      <c r="D155" s="149"/>
      <c r="E155" s="150">
        <v>10</v>
      </c>
      <c r="F155" s="150">
        <v>10</v>
      </c>
      <c r="G155" s="150"/>
      <c r="H155" s="150"/>
      <c r="I155" s="151">
        <v>5</v>
      </c>
      <c r="J155" s="149"/>
      <c r="K155" s="150"/>
      <c r="L155" s="150"/>
      <c r="M155" s="150"/>
      <c r="N155" s="150"/>
      <c r="O155" s="152"/>
      <c r="P155" s="153">
        <v>1</v>
      </c>
      <c r="Q155" s="151"/>
      <c r="R155" s="154" t="s">
        <v>116</v>
      </c>
      <c r="S155" s="155"/>
    </row>
    <row r="156" spans="1:19" ht="38.25" customHeight="1" thickBot="1">
      <c r="A156" s="221" t="s">
        <v>59</v>
      </c>
      <c r="B156" s="85" t="s">
        <v>149</v>
      </c>
      <c r="C156" s="148">
        <f>SUM(D156:O156)</f>
        <v>25</v>
      </c>
      <c r="D156" s="183"/>
      <c r="E156" s="184"/>
      <c r="F156" s="184"/>
      <c r="G156" s="184"/>
      <c r="H156" s="184"/>
      <c r="I156" s="187"/>
      <c r="J156" s="183">
        <v>10</v>
      </c>
      <c r="K156" s="184"/>
      <c r="L156" s="184">
        <v>10</v>
      </c>
      <c r="M156" s="184"/>
      <c r="N156" s="184"/>
      <c r="O156" s="185">
        <v>5</v>
      </c>
      <c r="P156" s="186"/>
      <c r="Q156" s="187">
        <v>1</v>
      </c>
      <c r="R156" s="188"/>
      <c r="S156" s="189" t="s">
        <v>116</v>
      </c>
    </row>
    <row r="157" spans="1:19" ht="15" thickBot="1">
      <c r="A157" s="190"/>
      <c r="B157" s="191" t="s">
        <v>41</v>
      </c>
      <c r="C157" s="222">
        <f>SUM(D157:O157)</f>
        <v>1510</v>
      </c>
      <c r="D157" s="193">
        <f>SUM(D127:D133,D135:D138,D140:D146,D148:D152,D154:D156)</f>
        <v>110</v>
      </c>
      <c r="E157" s="193">
        <f aca="true" t="shared" si="8" ref="E157:Q157">SUM(E127:E133,E135:E138,E140:E146,E148:E152,E154:E156)</f>
        <v>160</v>
      </c>
      <c r="F157" s="193">
        <f t="shared" si="8"/>
        <v>115</v>
      </c>
      <c r="G157" s="193">
        <f t="shared" si="8"/>
        <v>180</v>
      </c>
      <c r="H157" s="193">
        <f>SUM(H127:H133,H135:H138,H140:H146,H148:H152,H154:H156)</f>
        <v>0</v>
      </c>
      <c r="I157" s="193">
        <f>SUM(I127:I133,I135:I138,I140:I146,I148:I152,I154:I156)</f>
        <v>195</v>
      </c>
      <c r="J157" s="193">
        <f>SUM(J127:J133,J135:J138,J140:J146,J148:J152,J154:J156)</f>
        <v>80</v>
      </c>
      <c r="K157" s="193">
        <f t="shared" si="8"/>
        <v>65</v>
      </c>
      <c r="L157" s="193">
        <f t="shared" si="8"/>
        <v>130</v>
      </c>
      <c r="M157" s="193">
        <f>SUM(M127:M133,M135:M138,M140:M146,M148:M152,M154:M156)</f>
        <v>125</v>
      </c>
      <c r="N157" s="193">
        <f t="shared" si="8"/>
        <v>175</v>
      </c>
      <c r="O157" s="193">
        <f t="shared" si="8"/>
        <v>175</v>
      </c>
      <c r="P157" s="193">
        <f t="shared" si="8"/>
        <v>10</v>
      </c>
      <c r="Q157" s="193">
        <f t="shared" si="8"/>
        <v>50</v>
      </c>
      <c r="R157" s="296"/>
      <c r="S157" s="266"/>
    </row>
    <row r="158" spans="3:15" ht="14.25">
      <c r="C158" s="223"/>
      <c r="O158" s="164"/>
    </row>
    <row r="159" ht="14.25"/>
    <row r="160" ht="14.25"/>
    <row r="161" ht="14.25"/>
    <row r="162" spans="5:17" ht="20.25">
      <c r="E162" s="245" t="s">
        <v>155</v>
      </c>
      <c r="F162" s="245"/>
      <c r="G162" s="245"/>
      <c r="H162" s="245"/>
      <c r="I162" s="245"/>
      <c r="J162" s="245"/>
      <c r="K162" s="245"/>
      <c r="L162" s="245"/>
      <c r="M162" s="125"/>
      <c r="N162" s="125"/>
      <c r="O162" s="125"/>
      <c r="P162" s="125"/>
      <c r="Q162" s="125"/>
    </row>
    <row r="163" spans="6:17" ht="20.25">
      <c r="F163" s="245" t="s">
        <v>16</v>
      </c>
      <c r="G163" s="245"/>
      <c r="H163" s="245"/>
      <c r="I163" s="245"/>
      <c r="J163" s="245"/>
      <c r="K163" s="245"/>
      <c r="L163" s="125"/>
      <c r="M163" s="125"/>
      <c r="N163" s="125"/>
      <c r="O163" s="125"/>
      <c r="P163" s="125"/>
      <c r="Q163" s="125"/>
    </row>
    <row r="164" spans="6:17" ht="20.25">
      <c r="F164" s="245" t="s">
        <v>75</v>
      </c>
      <c r="G164" s="245"/>
      <c r="H164" s="245"/>
      <c r="I164" s="245"/>
      <c r="J164" s="245"/>
      <c r="K164" s="245"/>
      <c r="L164" s="125"/>
      <c r="M164" s="125"/>
      <c r="N164" s="125"/>
      <c r="O164" s="125"/>
      <c r="P164" s="252" t="s">
        <v>74</v>
      </c>
      <c r="Q164" s="252"/>
    </row>
    <row r="165" spans="6:17" ht="21" thickBot="1">
      <c r="F165" s="103"/>
      <c r="G165" s="103"/>
      <c r="H165" s="103"/>
      <c r="I165" s="103"/>
      <c r="J165" s="103"/>
      <c r="K165" s="103"/>
      <c r="L165" s="125"/>
      <c r="M165" s="125"/>
      <c r="N165" s="125"/>
      <c r="O165" s="125"/>
      <c r="P165" s="126"/>
      <c r="Q165" s="126"/>
    </row>
    <row r="166" spans="1:19" ht="15" customHeight="1" thickTop="1">
      <c r="A166" s="270" t="s">
        <v>0</v>
      </c>
      <c r="B166" s="300" t="s">
        <v>1</v>
      </c>
      <c r="C166" s="303" t="s">
        <v>2</v>
      </c>
      <c r="D166" s="246" t="s">
        <v>68</v>
      </c>
      <c r="E166" s="247"/>
      <c r="F166" s="247"/>
      <c r="G166" s="247"/>
      <c r="H166" s="247"/>
      <c r="I166" s="248"/>
      <c r="J166" s="247" t="s">
        <v>69</v>
      </c>
      <c r="K166" s="247"/>
      <c r="L166" s="247"/>
      <c r="M166" s="247"/>
      <c r="N166" s="247"/>
      <c r="O166" s="247"/>
      <c r="P166" s="246" t="s">
        <v>40</v>
      </c>
      <c r="Q166" s="248"/>
      <c r="R166" s="270" t="s">
        <v>5</v>
      </c>
      <c r="S166" s="271"/>
    </row>
    <row r="167" spans="1:19" ht="14.25">
      <c r="A167" s="272"/>
      <c r="B167" s="301"/>
      <c r="C167" s="304"/>
      <c r="D167" s="253"/>
      <c r="E167" s="306"/>
      <c r="F167" s="306"/>
      <c r="G167" s="306"/>
      <c r="H167" s="306"/>
      <c r="I167" s="254"/>
      <c r="J167" s="306"/>
      <c r="K167" s="306"/>
      <c r="L167" s="306"/>
      <c r="M167" s="306"/>
      <c r="N167" s="306"/>
      <c r="O167" s="306"/>
      <c r="P167" s="253"/>
      <c r="Q167" s="254"/>
      <c r="R167" s="272"/>
      <c r="S167" s="273"/>
    </row>
    <row r="168" spans="1:19" ht="24.75" thickBot="1">
      <c r="A168" s="328"/>
      <c r="B168" s="329"/>
      <c r="C168" s="330"/>
      <c r="D168" s="128" t="s">
        <v>6</v>
      </c>
      <c r="E168" s="129" t="s">
        <v>7</v>
      </c>
      <c r="F168" s="130" t="s">
        <v>38</v>
      </c>
      <c r="G168" s="131" t="s">
        <v>42</v>
      </c>
      <c r="H168" s="131" t="s">
        <v>39</v>
      </c>
      <c r="I168" s="132" t="s">
        <v>37</v>
      </c>
      <c r="J168" s="133" t="s">
        <v>6</v>
      </c>
      <c r="K168" s="129" t="s">
        <v>7</v>
      </c>
      <c r="L168" s="130" t="s">
        <v>38</v>
      </c>
      <c r="M168" s="131" t="s">
        <v>42</v>
      </c>
      <c r="N168" s="131" t="s">
        <v>39</v>
      </c>
      <c r="O168" s="131" t="s">
        <v>37</v>
      </c>
      <c r="P168" s="127" t="s">
        <v>80</v>
      </c>
      <c r="Q168" s="135" t="s">
        <v>81</v>
      </c>
      <c r="R168" s="127" t="s">
        <v>80</v>
      </c>
      <c r="S168" s="135" t="s">
        <v>81</v>
      </c>
    </row>
    <row r="169" spans="1:19" ht="13.5" customHeight="1" thickBot="1" thickTop="1">
      <c r="A169" s="317"/>
      <c r="B169" s="317"/>
      <c r="C169" s="317"/>
      <c r="D169" s="317"/>
      <c r="E169" s="317"/>
      <c r="F169" s="317"/>
      <c r="G169" s="317"/>
      <c r="H169" s="317"/>
      <c r="I169" s="317"/>
      <c r="J169" s="317"/>
      <c r="K169" s="317"/>
      <c r="L169" s="317"/>
      <c r="M169" s="317"/>
      <c r="N169" s="317"/>
      <c r="O169" s="317"/>
      <c r="P169" s="317"/>
      <c r="Q169" s="317"/>
      <c r="R169" s="317"/>
      <c r="S169" s="317"/>
    </row>
    <row r="170" spans="1:19" ht="16.5" customHeight="1">
      <c r="A170" s="34">
        <v>1</v>
      </c>
      <c r="B170" s="86" t="s">
        <v>53</v>
      </c>
      <c r="C170" s="90">
        <f>SUM(D170:O170)</f>
        <v>50</v>
      </c>
      <c r="D170" s="51"/>
      <c r="E170" s="34"/>
      <c r="F170" s="34"/>
      <c r="G170" s="34"/>
      <c r="H170" s="34"/>
      <c r="I170" s="55"/>
      <c r="J170" s="51">
        <v>15</v>
      </c>
      <c r="K170" s="34">
        <v>30</v>
      </c>
      <c r="L170" s="34"/>
      <c r="M170" s="34"/>
      <c r="N170" s="34"/>
      <c r="O170" s="44">
        <v>5</v>
      </c>
      <c r="P170" s="54"/>
      <c r="Q170" s="55">
        <v>2</v>
      </c>
      <c r="R170" s="51"/>
      <c r="S170" s="35" t="s">
        <v>117</v>
      </c>
    </row>
    <row r="171" spans="1:19" ht="15.75" customHeight="1">
      <c r="A171" s="23">
        <v>2</v>
      </c>
      <c r="B171" s="87" t="s">
        <v>105</v>
      </c>
      <c r="C171" s="91">
        <f aca="true" t="shared" si="9" ref="C171:C177">SUM(D171:O171)</f>
        <v>50</v>
      </c>
      <c r="D171" s="52">
        <v>10</v>
      </c>
      <c r="E171" s="23"/>
      <c r="F171" s="23">
        <v>10</v>
      </c>
      <c r="G171" s="23"/>
      <c r="H171" s="23"/>
      <c r="I171" s="57">
        <v>5</v>
      </c>
      <c r="J171" s="52">
        <v>10</v>
      </c>
      <c r="K171" s="23">
        <v>10</v>
      </c>
      <c r="L171" s="23"/>
      <c r="M171" s="23"/>
      <c r="N171" s="23"/>
      <c r="O171" s="45">
        <v>5</v>
      </c>
      <c r="P171" s="56"/>
      <c r="Q171" s="57">
        <v>2</v>
      </c>
      <c r="R171" s="52"/>
      <c r="S171" s="40" t="s">
        <v>116</v>
      </c>
    </row>
    <row r="172" spans="1:19" ht="14.25">
      <c r="A172" s="23">
        <v>3</v>
      </c>
      <c r="B172" s="147" t="s">
        <v>85</v>
      </c>
      <c r="C172" s="148">
        <f>SUM(D172,E172,F172,G172,I172,J172,K172,L172,M172,N172,O172)</f>
        <v>25</v>
      </c>
      <c r="D172" s="149">
        <v>10</v>
      </c>
      <c r="E172" s="150">
        <v>10</v>
      </c>
      <c r="F172" s="150"/>
      <c r="G172" s="150"/>
      <c r="H172" s="150"/>
      <c r="I172" s="151">
        <v>5</v>
      </c>
      <c r="J172" s="52"/>
      <c r="K172" s="23"/>
      <c r="L172" s="23"/>
      <c r="M172" s="23"/>
      <c r="N172" s="23"/>
      <c r="O172" s="45"/>
      <c r="P172" s="56">
        <v>1</v>
      </c>
      <c r="Q172" s="57"/>
      <c r="R172" s="52" t="s">
        <v>116</v>
      </c>
      <c r="S172" s="40"/>
    </row>
    <row r="173" spans="1:19" ht="14.25">
      <c r="A173" s="23">
        <v>4</v>
      </c>
      <c r="B173" s="87" t="s">
        <v>109</v>
      </c>
      <c r="C173" s="91">
        <f t="shared" si="9"/>
        <v>50</v>
      </c>
      <c r="D173" s="52">
        <v>20</v>
      </c>
      <c r="E173" s="23">
        <v>15</v>
      </c>
      <c r="F173" s="23"/>
      <c r="G173" s="23"/>
      <c r="H173" s="23"/>
      <c r="I173" s="57">
        <v>15</v>
      </c>
      <c r="J173" s="52"/>
      <c r="K173" s="23"/>
      <c r="L173" s="23"/>
      <c r="M173" s="23"/>
      <c r="N173" s="23"/>
      <c r="O173" s="45"/>
      <c r="P173" s="56">
        <v>2</v>
      </c>
      <c r="Q173" s="57"/>
      <c r="R173" s="52" t="s">
        <v>116</v>
      </c>
      <c r="S173" s="40"/>
    </row>
    <row r="174" spans="1:19" ht="14.25">
      <c r="A174" s="23">
        <v>5</v>
      </c>
      <c r="B174" s="87" t="s">
        <v>51</v>
      </c>
      <c r="C174" s="91">
        <f t="shared" si="9"/>
        <v>75</v>
      </c>
      <c r="D174" s="52">
        <v>5</v>
      </c>
      <c r="E174" s="23">
        <v>15</v>
      </c>
      <c r="F174" s="23">
        <v>45</v>
      </c>
      <c r="G174" s="23"/>
      <c r="H174" s="23"/>
      <c r="I174" s="57">
        <v>10</v>
      </c>
      <c r="J174" s="52"/>
      <c r="K174" s="23"/>
      <c r="L174" s="23"/>
      <c r="M174" s="23"/>
      <c r="N174" s="23"/>
      <c r="O174" s="45"/>
      <c r="P174" s="56">
        <v>3</v>
      </c>
      <c r="Q174" s="57"/>
      <c r="R174" s="52" t="s">
        <v>117</v>
      </c>
      <c r="S174" s="40"/>
    </row>
    <row r="175" spans="1:19" ht="14.25">
      <c r="A175" s="23">
        <v>6</v>
      </c>
      <c r="B175" s="87" t="s">
        <v>141</v>
      </c>
      <c r="C175" s="91">
        <f t="shared" si="9"/>
        <v>75</v>
      </c>
      <c r="D175" s="52">
        <v>10</v>
      </c>
      <c r="E175" s="23">
        <v>15</v>
      </c>
      <c r="F175" s="24">
        <v>25</v>
      </c>
      <c r="G175" s="23"/>
      <c r="H175" s="23"/>
      <c r="I175" s="57">
        <v>25</v>
      </c>
      <c r="J175" s="52"/>
      <c r="K175" s="23"/>
      <c r="L175" s="23"/>
      <c r="M175" s="23"/>
      <c r="N175" s="23"/>
      <c r="O175" s="45"/>
      <c r="P175" s="56">
        <v>3</v>
      </c>
      <c r="Q175" s="57"/>
      <c r="R175" s="52" t="s">
        <v>116</v>
      </c>
      <c r="S175" s="40"/>
    </row>
    <row r="176" spans="1:19" ht="14.25">
      <c r="A176" s="23">
        <v>7</v>
      </c>
      <c r="B176" s="87" t="s">
        <v>142</v>
      </c>
      <c r="C176" s="91">
        <f t="shared" si="9"/>
        <v>75</v>
      </c>
      <c r="D176" s="52"/>
      <c r="E176" s="23"/>
      <c r="F176" s="24"/>
      <c r="G176" s="31"/>
      <c r="H176" s="23"/>
      <c r="I176" s="57"/>
      <c r="J176" s="52">
        <v>10</v>
      </c>
      <c r="K176" s="23">
        <v>15</v>
      </c>
      <c r="L176" s="23">
        <v>25</v>
      </c>
      <c r="M176" s="23"/>
      <c r="N176" s="23"/>
      <c r="O176" s="45">
        <v>25</v>
      </c>
      <c r="P176" s="56"/>
      <c r="Q176" s="57">
        <v>3</v>
      </c>
      <c r="R176" s="52"/>
      <c r="S176" s="40" t="s">
        <v>116</v>
      </c>
    </row>
    <row r="177" spans="1:19" ht="15.75" customHeight="1">
      <c r="A177" s="23">
        <v>8</v>
      </c>
      <c r="B177" s="87" t="s">
        <v>112</v>
      </c>
      <c r="C177" s="91">
        <f t="shared" si="9"/>
        <v>100</v>
      </c>
      <c r="D177" s="52">
        <v>15</v>
      </c>
      <c r="E177" s="23">
        <v>15</v>
      </c>
      <c r="F177" s="24"/>
      <c r="G177" s="23"/>
      <c r="H177" s="23"/>
      <c r="I177" s="57">
        <v>20</v>
      </c>
      <c r="J177" s="52">
        <v>15</v>
      </c>
      <c r="K177" s="23">
        <v>15</v>
      </c>
      <c r="L177" s="23"/>
      <c r="M177" s="23"/>
      <c r="N177" s="23"/>
      <c r="O177" s="45">
        <v>20</v>
      </c>
      <c r="P177" s="56"/>
      <c r="Q177" s="57">
        <v>4</v>
      </c>
      <c r="R177" s="52"/>
      <c r="S177" s="40" t="s">
        <v>116</v>
      </c>
    </row>
    <row r="178" spans="1:19" ht="14.25">
      <c r="A178" s="98">
        <v>9</v>
      </c>
      <c r="B178" s="177" t="s">
        <v>108</v>
      </c>
      <c r="C178" s="92"/>
      <c r="D178" s="104"/>
      <c r="E178" s="105"/>
      <c r="F178" s="105"/>
      <c r="G178" s="105"/>
      <c r="H178" s="105"/>
      <c r="I178" s="106"/>
      <c r="J178" s="104"/>
      <c r="K178" s="105"/>
      <c r="L178" s="105"/>
      <c r="M178" s="105"/>
      <c r="N178" s="105"/>
      <c r="O178" s="107"/>
      <c r="P178" s="58"/>
      <c r="Q178" s="106"/>
      <c r="R178" s="104"/>
      <c r="S178" s="37"/>
    </row>
    <row r="179" spans="1:19" ht="14.25">
      <c r="A179" s="23" t="s">
        <v>57</v>
      </c>
      <c r="B179" s="224" t="s">
        <v>92</v>
      </c>
      <c r="C179" s="91">
        <f>SUM(E179:O179)</f>
        <v>55</v>
      </c>
      <c r="D179" s="52">
        <v>20</v>
      </c>
      <c r="E179" s="23"/>
      <c r="F179" s="23">
        <v>15</v>
      </c>
      <c r="G179" s="23">
        <v>15</v>
      </c>
      <c r="H179" s="23"/>
      <c r="I179" s="57">
        <v>25</v>
      </c>
      <c r="J179" s="52"/>
      <c r="K179" s="23"/>
      <c r="L179" s="23"/>
      <c r="M179" s="23"/>
      <c r="N179" s="23"/>
      <c r="O179" s="45"/>
      <c r="P179" s="56"/>
      <c r="Q179" s="57">
        <v>3</v>
      </c>
      <c r="R179" s="52"/>
      <c r="S179" s="318" t="s">
        <v>118</v>
      </c>
    </row>
    <row r="180" spans="1:19" ht="14.25">
      <c r="A180" s="23" t="s">
        <v>58</v>
      </c>
      <c r="B180" s="224" t="s">
        <v>26</v>
      </c>
      <c r="C180" s="91">
        <f>SUM(D180:O180)</f>
        <v>125</v>
      </c>
      <c r="D180" s="52">
        <v>25</v>
      </c>
      <c r="E180" s="23"/>
      <c r="F180" s="23">
        <v>15</v>
      </c>
      <c r="G180" s="23">
        <v>15</v>
      </c>
      <c r="H180" s="23"/>
      <c r="I180" s="57">
        <v>20</v>
      </c>
      <c r="J180" s="52">
        <v>10</v>
      </c>
      <c r="K180" s="23"/>
      <c r="L180" s="23">
        <v>15</v>
      </c>
      <c r="M180" s="23">
        <v>15</v>
      </c>
      <c r="N180" s="23"/>
      <c r="O180" s="45">
        <v>10</v>
      </c>
      <c r="P180" s="56"/>
      <c r="Q180" s="57">
        <v>5</v>
      </c>
      <c r="R180" s="52"/>
      <c r="S180" s="318"/>
    </row>
    <row r="181" spans="1:19" ht="14.25">
      <c r="A181" s="98">
        <v>10</v>
      </c>
      <c r="B181" s="171" t="s">
        <v>60</v>
      </c>
      <c r="C181" s="92"/>
      <c r="D181" s="104"/>
      <c r="E181" s="105"/>
      <c r="F181" s="105"/>
      <c r="G181" s="105"/>
      <c r="H181" s="105"/>
      <c r="I181" s="106"/>
      <c r="J181" s="104"/>
      <c r="K181" s="105"/>
      <c r="L181" s="105"/>
      <c r="M181" s="105"/>
      <c r="N181" s="105"/>
      <c r="O181" s="107"/>
      <c r="P181" s="58"/>
      <c r="Q181" s="106"/>
      <c r="R181" s="104"/>
      <c r="S181" s="37"/>
    </row>
    <row r="182" spans="1:19" ht="14.25">
      <c r="A182" s="49" t="s">
        <v>57</v>
      </c>
      <c r="B182" s="225" t="s">
        <v>92</v>
      </c>
      <c r="C182" s="91">
        <f>SUM(D182:O182)</f>
        <v>75</v>
      </c>
      <c r="D182" s="52">
        <v>15</v>
      </c>
      <c r="E182" s="23">
        <v>10</v>
      </c>
      <c r="F182" s="23">
        <v>15</v>
      </c>
      <c r="G182" s="23"/>
      <c r="H182" s="23"/>
      <c r="I182" s="57">
        <v>10</v>
      </c>
      <c r="J182" s="52">
        <v>5</v>
      </c>
      <c r="K182" s="23">
        <v>5</v>
      </c>
      <c r="L182" s="23">
        <v>10</v>
      </c>
      <c r="M182" s="23"/>
      <c r="N182" s="23"/>
      <c r="O182" s="45">
        <v>5</v>
      </c>
      <c r="P182" s="56"/>
      <c r="Q182" s="57">
        <v>3</v>
      </c>
      <c r="R182" s="52"/>
      <c r="S182" s="256" t="s">
        <v>118</v>
      </c>
    </row>
    <row r="183" spans="1:19" ht="14.25">
      <c r="A183" s="49" t="s">
        <v>58</v>
      </c>
      <c r="B183" s="225" t="s">
        <v>93</v>
      </c>
      <c r="C183" s="91">
        <f>SUM(D183:O183)</f>
        <v>100</v>
      </c>
      <c r="D183" s="52">
        <v>15</v>
      </c>
      <c r="E183" s="23">
        <v>10</v>
      </c>
      <c r="F183" s="23">
        <v>15</v>
      </c>
      <c r="G183" s="23"/>
      <c r="H183" s="23"/>
      <c r="I183" s="57">
        <v>10</v>
      </c>
      <c r="J183" s="52">
        <v>15</v>
      </c>
      <c r="K183" s="23">
        <v>10</v>
      </c>
      <c r="L183" s="23">
        <v>15</v>
      </c>
      <c r="M183" s="23"/>
      <c r="N183" s="23"/>
      <c r="O183" s="45">
        <v>10</v>
      </c>
      <c r="P183" s="56"/>
      <c r="Q183" s="57">
        <v>4</v>
      </c>
      <c r="R183" s="52"/>
      <c r="S183" s="257"/>
    </row>
    <row r="184" spans="1:19" s="109" customFormat="1" ht="14.25">
      <c r="A184" s="49" t="s">
        <v>59</v>
      </c>
      <c r="B184" s="225" t="s">
        <v>26</v>
      </c>
      <c r="C184" s="75">
        <f>SUM(D184:O184)</f>
        <v>75</v>
      </c>
      <c r="D184" s="53">
        <v>15</v>
      </c>
      <c r="E184" s="49">
        <v>10</v>
      </c>
      <c r="F184" s="49">
        <v>15</v>
      </c>
      <c r="G184" s="49"/>
      <c r="H184" s="49"/>
      <c r="I184" s="60">
        <v>10</v>
      </c>
      <c r="J184" s="53">
        <v>5</v>
      </c>
      <c r="K184" s="49">
        <v>5</v>
      </c>
      <c r="L184" s="49">
        <v>10</v>
      </c>
      <c r="M184" s="49"/>
      <c r="N184" s="49"/>
      <c r="O184" s="50">
        <v>5</v>
      </c>
      <c r="P184" s="59"/>
      <c r="Q184" s="60">
        <v>3</v>
      </c>
      <c r="R184" s="53"/>
      <c r="S184" s="258"/>
    </row>
    <row r="185" spans="1:19" ht="25.5">
      <c r="A185" s="23">
        <v>11</v>
      </c>
      <c r="B185" s="87" t="s">
        <v>114</v>
      </c>
      <c r="C185" s="91">
        <f>SUM(D185:J185,K185:O185)</f>
        <v>175</v>
      </c>
      <c r="D185" s="52"/>
      <c r="E185" s="23"/>
      <c r="F185" s="23"/>
      <c r="G185" s="23"/>
      <c r="H185" s="23"/>
      <c r="I185" s="57"/>
      <c r="J185" s="52"/>
      <c r="K185" s="23"/>
      <c r="L185" s="23"/>
      <c r="M185" s="23"/>
      <c r="N185" s="23">
        <v>175</v>
      </c>
      <c r="O185" s="45">
        <v>0</v>
      </c>
      <c r="P185" s="56"/>
      <c r="Q185" s="57">
        <v>7</v>
      </c>
      <c r="R185" s="52"/>
      <c r="S185" s="40" t="s">
        <v>115</v>
      </c>
    </row>
    <row r="186" spans="1:19" ht="25.5">
      <c r="A186" s="98">
        <v>12</v>
      </c>
      <c r="B186" s="88" t="s">
        <v>143</v>
      </c>
      <c r="C186" s="92"/>
      <c r="D186" s="297"/>
      <c r="E186" s="298"/>
      <c r="F186" s="298"/>
      <c r="G186" s="298"/>
      <c r="H186" s="298"/>
      <c r="I186" s="299"/>
      <c r="J186" s="297"/>
      <c r="K186" s="298"/>
      <c r="L186" s="298"/>
      <c r="M186" s="298"/>
      <c r="N186" s="298"/>
      <c r="O186" s="313"/>
      <c r="P186" s="58"/>
      <c r="Q186" s="106"/>
      <c r="R186" s="104"/>
      <c r="S186" s="37"/>
    </row>
    <row r="187" spans="1:19" ht="25.5">
      <c r="A187" s="23" t="s">
        <v>57</v>
      </c>
      <c r="B187" s="87" t="s">
        <v>128</v>
      </c>
      <c r="C187" s="91">
        <f>SUM(D187:O187)</f>
        <v>50</v>
      </c>
      <c r="D187" s="52">
        <v>15</v>
      </c>
      <c r="E187" s="23"/>
      <c r="F187" s="23">
        <v>15</v>
      </c>
      <c r="G187" s="23"/>
      <c r="H187" s="23"/>
      <c r="I187" s="57">
        <v>20</v>
      </c>
      <c r="J187" s="52"/>
      <c r="K187" s="23"/>
      <c r="L187" s="23"/>
      <c r="M187" s="23"/>
      <c r="N187" s="23"/>
      <c r="O187" s="45"/>
      <c r="P187" s="56">
        <v>2</v>
      </c>
      <c r="Q187" s="57"/>
      <c r="R187" s="52" t="s">
        <v>116</v>
      </c>
      <c r="S187" s="40"/>
    </row>
    <row r="188" spans="1:19" ht="25.5">
      <c r="A188" s="23" t="s">
        <v>58</v>
      </c>
      <c r="B188" s="87" t="s">
        <v>133</v>
      </c>
      <c r="C188" s="91">
        <f aca="true" t="shared" si="10" ref="C188:C195">SUM(D188:O188)</f>
        <v>50</v>
      </c>
      <c r="D188" s="52"/>
      <c r="E188" s="23"/>
      <c r="F188" s="23"/>
      <c r="G188" s="23"/>
      <c r="H188" s="23"/>
      <c r="I188" s="57"/>
      <c r="J188" s="52">
        <v>15</v>
      </c>
      <c r="K188" s="23"/>
      <c r="L188" s="23">
        <v>15</v>
      </c>
      <c r="M188" s="23"/>
      <c r="N188" s="23"/>
      <c r="O188" s="45">
        <v>20</v>
      </c>
      <c r="P188" s="56"/>
      <c r="Q188" s="57">
        <v>2</v>
      </c>
      <c r="R188" s="52"/>
      <c r="S188" s="40" t="s">
        <v>116</v>
      </c>
    </row>
    <row r="189" spans="1:19" ht="29.25" customHeight="1">
      <c r="A189" s="23" t="s">
        <v>59</v>
      </c>
      <c r="B189" s="87" t="s">
        <v>132</v>
      </c>
      <c r="C189" s="91">
        <f t="shared" si="10"/>
        <v>50</v>
      </c>
      <c r="D189" s="52"/>
      <c r="E189" s="23"/>
      <c r="F189" s="23"/>
      <c r="G189" s="23"/>
      <c r="H189" s="23"/>
      <c r="I189" s="57"/>
      <c r="J189" s="52">
        <v>15</v>
      </c>
      <c r="K189" s="23"/>
      <c r="L189" s="23">
        <v>15</v>
      </c>
      <c r="M189" s="23"/>
      <c r="N189" s="23"/>
      <c r="O189" s="45">
        <v>20</v>
      </c>
      <c r="P189" s="56"/>
      <c r="Q189" s="57">
        <v>2</v>
      </c>
      <c r="R189" s="52"/>
      <c r="S189" s="40" t="s">
        <v>116</v>
      </c>
    </row>
    <row r="190" spans="1:19" ht="25.5">
      <c r="A190" s="23" t="s">
        <v>61</v>
      </c>
      <c r="B190" s="84" t="s">
        <v>129</v>
      </c>
      <c r="C190" s="91">
        <f t="shared" si="10"/>
        <v>50</v>
      </c>
      <c r="D190" s="52">
        <v>10</v>
      </c>
      <c r="E190" s="23"/>
      <c r="F190" s="23">
        <v>20</v>
      </c>
      <c r="G190" s="23"/>
      <c r="H190" s="23"/>
      <c r="I190" s="57">
        <v>20</v>
      </c>
      <c r="J190" s="52"/>
      <c r="K190" s="23"/>
      <c r="L190" s="23"/>
      <c r="M190" s="23"/>
      <c r="N190" s="23"/>
      <c r="O190" s="45"/>
      <c r="P190" s="56">
        <v>2</v>
      </c>
      <c r="Q190" s="57"/>
      <c r="R190" s="52" t="s">
        <v>116</v>
      </c>
      <c r="S190" s="40"/>
    </row>
    <row r="191" spans="1:19" ht="18" customHeight="1">
      <c r="A191" s="23" t="s">
        <v>52</v>
      </c>
      <c r="B191" s="89" t="s">
        <v>130</v>
      </c>
      <c r="C191" s="91">
        <f t="shared" si="10"/>
        <v>50</v>
      </c>
      <c r="D191" s="52"/>
      <c r="E191" s="23"/>
      <c r="F191" s="23"/>
      <c r="G191" s="23"/>
      <c r="H191" s="23"/>
      <c r="I191" s="57"/>
      <c r="J191" s="52">
        <v>10</v>
      </c>
      <c r="K191" s="23"/>
      <c r="L191" s="23">
        <v>20</v>
      </c>
      <c r="M191" s="23"/>
      <c r="N191" s="23"/>
      <c r="O191" s="45">
        <v>20</v>
      </c>
      <c r="P191" s="56"/>
      <c r="Q191" s="57">
        <v>2</v>
      </c>
      <c r="R191" s="52"/>
      <c r="S191" s="40" t="s">
        <v>116</v>
      </c>
    </row>
    <row r="192" spans="1:19" ht="25.5">
      <c r="A192" s="23" t="s">
        <v>65</v>
      </c>
      <c r="B192" s="84" t="s">
        <v>131</v>
      </c>
      <c r="C192" s="91">
        <f t="shared" si="10"/>
        <v>25</v>
      </c>
      <c r="D192" s="52"/>
      <c r="E192" s="23"/>
      <c r="F192" s="23"/>
      <c r="G192" s="23"/>
      <c r="H192" s="23"/>
      <c r="I192" s="57"/>
      <c r="J192" s="52">
        <v>10</v>
      </c>
      <c r="K192" s="23">
        <v>10</v>
      </c>
      <c r="L192" s="23"/>
      <c r="M192" s="23"/>
      <c r="N192" s="23"/>
      <c r="O192" s="45">
        <v>5</v>
      </c>
      <c r="P192" s="56"/>
      <c r="Q192" s="57">
        <v>1</v>
      </c>
      <c r="R192" s="52"/>
      <c r="S192" s="40" t="s">
        <v>116</v>
      </c>
    </row>
    <row r="193" spans="1:19" ht="25.5">
      <c r="A193" s="23" t="s">
        <v>66</v>
      </c>
      <c r="B193" s="84" t="s">
        <v>126</v>
      </c>
      <c r="C193" s="91">
        <f t="shared" si="10"/>
        <v>25</v>
      </c>
      <c r="D193" s="52"/>
      <c r="E193" s="23"/>
      <c r="F193" s="23"/>
      <c r="G193" s="23"/>
      <c r="H193" s="23"/>
      <c r="I193" s="57"/>
      <c r="J193" s="52">
        <v>10</v>
      </c>
      <c r="K193" s="23"/>
      <c r="L193" s="23">
        <v>10</v>
      </c>
      <c r="M193" s="23"/>
      <c r="N193" s="23"/>
      <c r="O193" s="45">
        <v>5</v>
      </c>
      <c r="P193" s="56"/>
      <c r="Q193" s="57">
        <v>1</v>
      </c>
      <c r="R193" s="52"/>
      <c r="S193" s="40" t="s">
        <v>116</v>
      </c>
    </row>
    <row r="194" spans="1:19" ht="25.5">
      <c r="A194" s="23" t="s">
        <v>67</v>
      </c>
      <c r="B194" s="84" t="s">
        <v>120</v>
      </c>
      <c r="C194" s="91">
        <f t="shared" si="10"/>
        <v>50</v>
      </c>
      <c r="D194" s="52">
        <v>10</v>
      </c>
      <c r="E194" s="23"/>
      <c r="F194" s="23">
        <v>10</v>
      </c>
      <c r="G194" s="23"/>
      <c r="H194" s="23"/>
      <c r="I194" s="57">
        <v>30</v>
      </c>
      <c r="J194" s="52"/>
      <c r="K194" s="23"/>
      <c r="L194" s="23"/>
      <c r="M194" s="23"/>
      <c r="N194" s="23"/>
      <c r="O194" s="45"/>
      <c r="P194" s="56">
        <v>2</v>
      </c>
      <c r="Q194" s="57"/>
      <c r="R194" s="52" t="s">
        <v>116</v>
      </c>
      <c r="S194" s="40"/>
    </row>
    <row r="195" spans="1:19" ht="27.75" customHeight="1" thickBot="1">
      <c r="A195" s="23" t="s">
        <v>98</v>
      </c>
      <c r="B195" s="84" t="s">
        <v>121</v>
      </c>
      <c r="C195" s="93">
        <f t="shared" si="10"/>
        <v>25</v>
      </c>
      <c r="D195" s="52"/>
      <c r="E195" s="23"/>
      <c r="F195" s="23"/>
      <c r="G195" s="23"/>
      <c r="H195" s="23"/>
      <c r="I195" s="57"/>
      <c r="J195" s="52">
        <v>5</v>
      </c>
      <c r="K195" s="23"/>
      <c r="L195" s="23">
        <v>10</v>
      </c>
      <c r="M195" s="23"/>
      <c r="N195" s="23"/>
      <c r="O195" s="45">
        <v>10</v>
      </c>
      <c r="P195" s="56"/>
      <c r="Q195" s="57">
        <v>1</v>
      </c>
      <c r="R195" s="52"/>
      <c r="S195" s="40" t="s">
        <v>116</v>
      </c>
    </row>
    <row r="196" spans="1:19" ht="15" thickBot="1">
      <c r="A196" s="99"/>
      <c r="B196" s="226" t="s">
        <v>41</v>
      </c>
      <c r="C196" s="36">
        <f>SUM(D196:O196)</f>
        <v>1500</v>
      </c>
      <c r="D196" s="36">
        <f>SUM(D170:D195)</f>
        <v>195</v>
      </c>
      <c r="E196" s="36">
        <f aca="true" t="shared" si="11" ref="E196:J196">SUM(E170:E195)</f>
        <v>100</v>
      </c>
      <c r="F196" s="36">
        <f t="shared" si="11"/>
        <v>200</v>
      </c>
      <c r="G196" s="36">
        <f t="shared" si="11"/>
        <v>30</v>
      </c>
      <c r="H196" s="36">
        <f t="shared" si="11"/>
        <v>0</v>
      </c>
      <c r="I196" s="77">
        <f t="shared" si="11"/>
        <v>225</v>
      </c>
      <c r="J196" s="76">
        <f t="shared" si="11"/>
        <v>150</v>
      </c>
      <c r="K196" s="36">
        <f>SUM(K170:K185,K187:K195)</f>
        <v>100</v>
      </c>
      <c r="L196" s="36">
        <f aca="true" t="shared" si="12" ref="L196:Q196">SUM(L170:L195)</f>
        <v>145</v>
      </c>
      <c r="M196" s="36">
        <f t="shared" si="12"/>
        <v>15</v>
      </c>
      <c r="N196" s="36">
        <f t="shared" si="12"/>
        <v>175</v>
      </c>
      <c r="O196" s="36">
        <f t="shared" si="12"/>
        <v>165</v>
      </c>
      <c r="P196" s="36">
        <f t="shared" si="12"/>
        <v>15</v>
      </c>
      <c r="Q196" s="36">
        <f t="shared" si="12"/>
        <v>45</v>
      </c>
      <c r="R196" s="320"/>
      <c r="S196" s="321"/>
    </row>
    <row r="197" spans="1:11" ht="14.25">
      <c r="A197" s="25"/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</row>
    <row r="198" spans="1:11" ht="14.25">
      <c r="A198" s="25"/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</row>
    <row r="199" spans="1:11" ht="14.25">
      <c r="A199" s="25"/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</row>
    <row r="200" ht="14.25"/>
    <row r="201" ht="14.25"/>
    <row r="202" spans="5:17" ht="20.25">
      <c r="E202" s="245" t="s">
        <v>155</v>
      </c>
      <c r="F202" s="245"/>
      <c r="G202" s="245"/>
      <c r="H202" s="245"/>
      <c r="I202" s="245"/>
      <c r="J202" s="245"/>
      <c r="K202" s="245"/>
      <c r="L202" s="245"/>
      <c r="M202" s="125"/>
      <c r="N202" s="125"/>
      <c r="O202" s="125"/>
      <c r="P202" s="125"/>
      <c r="Q202" s="125"/>
    </row>
    <row r="203" spans="6:17" ht="20.25">
      <c r="F203" s="245" t="s">
        <v>16</v>
      </c>
      <c r="G203" s="245"/>
      <c r="H203" s="245"/>
      <c r="I203" s="245"/>
      <c r="J203" s="245"/>
      <c r="K203" s="245"/>
      <c r="L203" s="125"/>
      <c r="M203" s="125"/>
      <c r="N203" s="125"/>
      <c r="O203" s="125"/>
      <c r="P203" s="125"/>
      <c r="Q203" s="125"/>
    </row>
    <row r="204" spans="6:17" ht="20.25">
      <c r="F204" s="245" t="s">
        <v>76</v>
      </c>
      <c r="G204" s="245"/>
      <c r="H204" s="245"/>
      <c r="I204" s="245"/>
      <c r="J204" s="245"/>
      <c r="K204" s="245"/>
      <c r="L204" s="125"/>
      <c r="M204" s="125"/>
      <c r="N204" s="125"/>
      <c r="O204" s="125"/>
      <c r="P204" s="252" t="s">
        <v>165</v>
      </c>
      <c r="Q204" s="252"/>
    </row>
    <row r="205" spans="6:17" ht="21" thickBot="1">
      <c r="F205" s="103"/>
      <c r="G205" s="103"/>
      <c r="H205" s="103"/>
      <c r="I205" s="103"/>
      <c r="J205" s="103"/>
      <c r="K205" s="103"/>
      <c r="L205" s="125"/>
      <c r="M205" s="125"/>
      <c r="N205" s="125"/>
      <c r="O205" s="125"/>
      <c r="P205" s="126"/>
      <c r="Q205" s="126"/>
    </row>
    <row r="206" spans="1:19" ht="15" customHeight="1" thickTop="1">
      <c r="A206" s="270" t="s">
        <v>0</v>
      </c>
      <c r="B206" s="300" t="s">
        <v>1</v>
      </c>
      <c r="C206" s="303" t="s">
        <v>2</v>
      </c>
      <c r="D206" s="246" t="s">
        <v>70</v>
      </c>
      <c r="E206" s="247"/>
      <c r="F206" s="247"/>
      <c r="G206" s="247"/>
      <c r="H206" s="247"/>
      <c r="I206" s="248"/>
      <c r="J206" s="247" t="s">
        <v>71</v>
      </c>
      <c r="K206" s="247"/>
      <c r="L206" s="247"/>
      <c r="M206" s="247"/>
      <c r="N206" s="247"/>
      <c r="O206" s="247"/>
      <c r="P206" s="246" t="s">
        <v>40</v>
      </c>
      <c r="Q206" s="248"/>
      <c r="R206" s="270" t="s">
        <v>5</v>
      </c>
      <c r="S206" s="271"/>
    </row>
    <row r="207" spans="1:19" ht="14.25">
      <c r="A207" s="272"/>
      <c r="B207" s="301"/>
      <c r="C207" s="304"/>
      <c r="D207" s="253"/>
      <c r="E207" s="306"/>
      <c r="F207" s="306"/>
      <c r="G207" s="306"/>
      <c r="H207" s="306"/>
      <c r="I207" s="254"/>
      <c r="J207" s="306"/>
      <c r="K207" s="306"/>
      <c r="L207" s="306"/>
      <c r="M207" s="306"/>
      <c r="N207" s="306"/>
      <c r="O207" s="306"/>
      <c r="P207" s="253"/>
      <c r="Q207" s="254"/>
      <c r="R207" s="272"/>
      <c r="S207" s="273"/>
    </row>
    <row r="208" spans="1:19" ht="24.75" thickBot="1">
      <c r="A208" s="274"/>
      <c r="B208" s="302"/>
      <c r="C208" s="305"/>
      <c r="D208" s="128" t="s">
        <v>6</v>
      </c>
      <c r="E208" s="129" t="s">
        <v>7</v>
      </c>
      <c r="F208" s="130" t="s">
        <v>38</v>
      </c>
      <c r="G208" s="131" t="s">
        <v>42</v>
      </c>
      <c r="H208" s="131" t="s">
        <v>39</v>
      </c>
      <c r="I208" s="228" t="s">
        <v>37</v>
      </c>
      <c r="J208" s="133" t="s">
        <v>6</v>
      </c>
      <c r="K208" s="129" t="s">
        <v>7</v>
      </c>
      <c r="L208" s="130" t="s">
        <v>38</v>
      </c>
      <c r="M208" s="131" t="s">
        <v>42</v>
      </c>
      <c r="N208" s="131" t="s">
        <v>39</v>
      </c>
      <c r="O208" s="131" t="s">
        <v>37</v>
      </c>
      <c r="P208" s="127" t="s">
        <v>82</v>
      </c>
      <c r="Q208" s="135" t="s">
        <v>83</v>
      </c>
      <c r="R208" s="127" t="s">
        <v>82</v>
      </c>
      <c r="S208" s="135" t="s">
        <v>83</v>
      </c>
    </row>
    <row r="209" spans="1:19" ht="15.75" thickBot="1" thickTop="1">
      <c r="A209" s="38"/>
      <c r="B209" s="38"/>
      <c r="C209" s="38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8"/>
    </row>
    <row r="210" spans="1:19" s="109" customFormat="1" ht="30" customHeight="1">
      <c r="A210" s="229">
        <v>1</v>
      </c>
      <c r="B210" s="230" t="s">
        <v>160</v>
      </c>
      <c r="C210" s="231">
        <f>SUM(D210:G210,J210:O210)</f>
        <v>25</v>
      </c>
      <c r="D210" s="232"/>
      <c r="E210" s="233"/>
      <c r="F210" s="233"/>
      <c r="G210" s="233"/>
      <c r="H210" s="233"/>
      <c r="I210" s="234"/>
      <c r="J210" s="232"/>
      <c r="K210" s="233"/>
      <c r="L210" s="233"/>
      <c r="M210" s="229">
        <v>6</v>
      </c>
      <c r="N210" s="233"/>
      <c r="O210" s="235">
        <v>19</v>
      </c>
      <c r="P210" s="236"/>
      <c r="Q210" s="237">
        <v>1</v>
      </c>
      <c r="R210" s="232"/>
      <c r="S210" s="108" t="s">
        <v>161</v>
      </c>
    </row>
    <row r="211" spans="1:19" ht="14.25">
      <c r="A211" s="94">
        <v>2</v>
      </c>
      <c r="B211" s="81" t="s">
        <v>110</v>
      </c>
      <c r="C211" s="82">
        <f>SUM(D211:I211,J211:O211)</f>
        <v>975</v>
      </c>
      <c r="D211" s="63"/>
      <c r="E211" s="47"/>
      <c r="F211" s="47"/>
      <c r="G211" s="47"/>
      <c r="H211" s="47">
        <v>725</v>
      </c>
      <c r="I211" s="65"/>
      <c r="J211" s="63"/>
      <c r="K211" s="47"/>
      <c r="L211" s="47"/>
      <c r="M211" s="47"/>
      <c r="N211" s="47">
        <v>250</v>
      </c>
      <c r="O211" s="61"/>
      <c r="P211" s="64"/>
      <c r="Q211" s="65">
        <v>39</v>
      </c>
      <c r="R211" s="63"/>
      <c r="S211" s="48" t="s">
        <v>115</v>
      </c>
    </row>
    <row r="212" spans="1:20" s="174" customFormat="1" ht="14.25">
      <c r="A212" s="95">
        <v>3</v>
      </c>
      <c r="B212" s="238" t="s">
        <v>173</v>
      </c>
      <c r="C212" s="83"/>
      <c r="D212" s="78"/>
      <c r="E212" s="69"/>
      <c r="F212" s="69"/>
      <c r="G212" s="69"/>
      <c r="H212" s="69"/>
      <c r="I212" s="72"/>
      <c r="J212" s="78"/>
      <c r="K212" s="69"/>
      <c r="L212" s="69"/>
      <c r="M212" s="69"/>
      <c r="N212" s="69"/>
      <c r="O212" s="70"/>
      <c r="P212" s="71"/>
      <c r="Q212" s="72"/>
      <c r="R212" s="73"/>
      <c r="S212" s="74"/>
      <c r="T212" s="109"/>
    </row>
    <row r="213" spans="1:19" ht="14.25">
      <c r="A213" s="96" t="s">
        <v>57</v>
      </c>
      <c r="B213" s="239" t="s">
        <v>111</v>
      </c>
      <c r="C213" s="148">
        <f>SUM(E213+I213+K213+O213)</f>
        <v>500</v>
      </c>
      <c r="D213" s="79"/>
      <c r="E213" s="307">
        <v>5</v>
      </c>
      <c r="F213" s="33"/>
      <c r="G213" s="33"/>
      <c r="H213" s="33"/>
      <c r="I213" s="284">
        <v>20</v>
      </c>
      <c r="J213" s="79"/>
      <c r="K213" s="49">
        <v>5</v>
      </c>
      <c r="L213" s="33"/>
      <c r="M213" s="33"/>
      <c r="N213" s="33"/>
      <c r="O213" s="50">
        <v>470</v>
      </c>
      <c r="P213" s="314"/>
      <c r="Q213" s="284">
        <v>20</v>
      </c>
      <c r="R213" s="322"/>
      <c r="S213" s="325" t="s">
        <v>117</v>
      </c>
    </row>
    <row r="214" spans="1:19" ht="14.25">
      <c r="A214" s="240" t="s">
        <v>58</v>
      </c>
      <c r="B214" s="241" t="s">
        <v>174</v>
      </c>
      <c r="C214" s="148">
        <f>SUM(E213+I213+K214+O214)</f>
        <v>500</v>
      </c>
      <c r="D214" s="79"/>
      <c r="E214" s="308"/>
      <c r="F214" s="33"/>
      <c r="G214" s="33"/>
      <c r="H214" s="33"/>
      <c r="I214" s="285"/>
      <c r="J214" s="79"/>
      <c r="K214" s="49">
        <v>10</v>
      </c>
      <c r="L214" s="33"/>
      <c r="M214" s="33"/>
      <c r="N214" s="33"/>
      <c r="O214" s="50">
        <v>465</v>
      </c>
      <c r="P214" s="315"/>
      <c r="Q214" s="285"/>
      <c r="R214" s="323"/>
      <c r="S214" s="326"/>
    </row>
    <row r="215" spans="1:19" ht="15" thickBot="1">
      <c r="A215" s="97"/>
      <c r="B215" s="242"/>
      <c r="C215" s="180">
        <f>SUM(E213+I213+K215+O215)</f>
        <v>500</v>
      </c>
      <c r="D215" s="80"/>
      <c r="E215" s="309"/>
      <c r="F215" s="42"/>
      <c r="G215" s="42"/>
      <c r="H215" s="42"/>
      <c r="I215" s="286"/>
      <c r="J215" s="80"/>
      <c r="K215" s="43">
        <v>25</v>
      </c>
      <c r="L215" s="42"/>
      <c r="M215" s="42"/>
      <c r="N215" s="42"/>
      <c r="O215" s="62">
        <v>450</v>
      </c>
      <c r="P215" s="316"/>
      <c r="Q215" s="286"/>
      <c r="R215" s="324"/>
      <c r="S215" s="327"/>
    </row>
    <row r="216" spans="1:19" ht="14.25">
      <c r="A216" s="281"/>
      <c r="B216" s="275" t="s">
        <v>41</v>
      </c>
      <c r="C216" s="67">
        <f>SUM(C211+C213+C210)</f>
        <v>1500</v>
      </c>
      <c r="D216" s="278">
        <f aca="true" t="shared" si="13" ref="D216:J216">SUM(D210:D215)</f>
        <v>0</v>
      </c>
      <c r="E216" s="278">
        <f t="shared" si="13"/>
        <v>5</v>
      </c>
      <c r="F216" s="278">
        <f t="shared" si="13"/>
        <v>0</v>
      </c>
      <c r="G216" s="278">
        <f t="shared" si="13"/>
        <v>0</v>
      </c>
      <c r="H216" s="278">
        <f t="shared" si="13"/>
        <v>725</v>
      </c>
      <c r="I216" s="310">
        <f>SUM(I210:I215)</f>
        <v>20</v>
      </c>
      <c r="J216" s="287">
        <f t="shared" si="13"/>
        <v>0</v>
      </c>
      <c r="K216" s="41" t="s">
        <v>150</v>
      </c>
      <c r="L216" s="278">
        <f>SUM(L210:L215)</f>
        <v>0</v>
      </c>
      <c r="M216" s="278">
        <f>SUM(M210:M215)</f>
        <v>6</v>
      </c>
      <c r="N216" s="278">
        <f>SUM(N210:N215)</f>
        <v>250</v>
      </c>
      <c r="O216" s="100">
        <f>SUM(O210,O213)</f>
        <v>489</v>
      </c>
      <c r="P216" s="278">
        <f>SUM(P210:P215)</f>
        <v>0</v>
      </c>
      <c r="Q216" s="278">
        <f>SUM(Q210:Q215)</f>
        <v>60</v>
      </c>
      <c r="R216" s="290"/>
      <c r="S216" s="291"/>
    </row>
    <row r="217" spans="1:19" ht="14.25">
      <c r="A217" s="282"/>
      <c r="B217" s="276"/>
      <c r="C217" s="31">
        <f>C211+C214+C210</f>
        <v>1500</v>
      </c>
      <c r="D217" s="279"/>
      <c r="E217" s="279"/>
      <c r="F217" s="279"/>
      <c r="G217" s="279"/>
      <c r="H217" s="279"/>
      <c r="I217" s="311"/>
      <c r="J217" s="288"/>
      <c r="K217" s="32" t="s">
        <v>151</v>
      </c>
      <c r="L217" s="279"/>
      <c r="M217" s="279"/>
      <c r="N217" s="279"/>
      <c r="O217" s="100">
        <f>SUM(O210,O214)</f>
        <v>484</v>
      </c>
      <c r="P217" s="279"/>
      <c r="Q217" s="279"/>
      <c r="R217" s="292"/>
      <c r="S217" s="293"/>
    </row>
    <row r="218" spans="1:19" ht="15" thickBot="1">
      <c r="A218" s="283"/>
      <c r="B218" s="277"/>
      <c r="C218" s="68">
        <f>C211+C215+C210</f>
        <v>1500</v>
      </c>
      <c r="D218" s="280"/>
      <c r="E218" s="280"/>
      <c r="F218" s="280"/>
      <c r="G218" s="280"/>
      <c r="H218" s="280"/>
      <c r="I218" s="312"/>
      <c r="J218" s="289"/>
      <c r="K218" s="39" t="s">
        <v>152</v>
      </c>
      <c r="L218" s="280"/>
      <c r="M218" s="280"/>
      <c r="N218" s="280"/>
      <c r="O218" s="102">
        <f>SUM(O210,O215)</f>
        <v>469</v>
      </c>
      <c r="P218" s="280"/>
      <c r="Q218" s="280"/>
      <c r="R218" s="294"/>
      <c r="S218" s="295"/>
    </row>
    <row r="219" spans="1:19" ht="14.25">
      <c r="A219" s="243"/>
      <c r="B219" s="227"/>
      <c r="C219" s="227"/>
      <c r="D219" s="227"/>
      <c r="E219" s="227"/>
      <c r="F219" s="227"/>
      <c r="G219" s="227"/>
      <c r="H219" s="227"/>
      <c r="I219" s="227"/>
      <c r="J219" s="244"/>
      <c r="K219" s="66"/>
      <c r="L219" s="227"/>
      <c r="M219" s="227"/>
      <c r="N219" s="227"/>
      <c r="O219" s="227"/>
      <c r="P219" s="227"/>
      <c r="Q219" s="227"/>
      <c r="R219" s="227"/>
      <c r="S219" s="227"/>
    </row>
    <row r="220" spans="1:19" ht="14.25">
      <c r="A220" s="243"/>
      <c r="B220" s="227"/>
      <c r="C220" s="227" t="s">
        <v>145</v>
      </c>
      <c r="D220" s="319" t="s">
        <v>146</v>
      </c>
      <c r="E220" s="319"/>
      <c r="F220" s="319"/>
      <c r="G220" s="319"/>
      <c r="H220" s="319"/>
      <c r="I220" s="319"/>
      <c r="J220" s="319"/>
      <c r="K220" s="319"/>
      <c r="L220" s="227"/>
      <c r="M220" s="227"/>
      <c r="N220" s="227"/>
      <c r="O220" s="227"/>
      <c r="P220" s="227"/>
      <c r="Q220" s="227"/>
      <c r="R220" s="227"/>
      <c r="S220" s="227"/>
    </row>
    <row r="221" spans="1:19" ht="14.25">
      <c r="A221" s="243"/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</row>
    <row r="222" spans="1:19" ht="14.25">
      <c r="A222" s="243"/>
      <c r="B222" s="29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</row>
    <row r="223" spans="1:19" ht="14.25">
      <c r="A223" s="243"/>
      <c r="B223" s="30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</row>
  </sheetData>
  <sheetProtection/>
  <mergeCells count="143">
    <mergeCell ref="E119:L119"/>
    <mergeCell ref="E202:L202"/>
    <mergeCell ref="N18:R18"/>
    <mergeCell ref="A76:S76"/>
    <mergeCell ref="A28:A30"/>
    <mergeCell ref="B28:B30"/>
    <mergeCell ref="B42:B43"/>
    <mergeCell ref="P71:Q71"/>
    <mergeCell ref="C28:C30"/>
    <mergeCell ref="E42:E43"/>
    <mergeCell ref="D100:I100"/>
    <mergeCell ref="J73:O74"/>
    <mergeCell ref="R66:S66"/>
    <mergeCell ref="R42:R43"/>
    <mergeCell ref="Q42:Q43"/>
    <mergeCell ref="H42:H43"/>
    <mergeCell ref="F71:K71"/>
    <mergeCell ref="D28:I29"/>
    <mergeCell ref="J28:O29"/>
    <mergeCell ref="F69:K69"/>
    <mergeCell ref="S42:S43"/>
    <mergeCell ref="D42:D43"/>
    <mergeCell ref="F70:K70"/>
    <mergeCell ref="R28:S29"/>
    <mergeCell ref="R58:S58"/>
    <mergeCell ref="F42:F43"/>
    <mergeCell ref="B8:R8"/>
    <mergeCell ref="B18:C18"/>
    <mergeCell ref="B4:R4"/>
    <mergeCell ref="B5:R5"/>
    <mergeCell ref="B7:R7"/>
    <mergeCell ref="O42:O43"/>
    <mergeCell ref="P42:P43"/>
    <mergeCell ref="J42:J43"/>
    <mergeCell ref="K42:K43"/>
    <mergeCell ref="M42:M43"/>
    <mergeCell ref="F25:K25"/>
    <mergeCell ref="G14:K14"/>
    <mergeCell ref="E24:M24"/>
    <mergeCell ref="R73:S74"/>
    <mergeCell ref="C73:C75"/>
    <mergeCell ref="D73:I74"/>
    <mergeCell ref="P73:Q74"/>
    <mergeCell ref="D58:I58"/>
    <mergeCell ref="J58:O58"/>
    <mergeCell ref="P58:Q58"/>
    <mergeCell ref="F120:K120"/>
    <mergeCell ref="F121:K121"/>
    <mergeCell ref="J100:O100"/>
    <mergeCell ref="D123:I124"/>
    <mergeCell ref="D134:I134"/>
    <mergeCell ref="A166:A168"/>
    <mergeCell ref="B166:B168"/>
    <mergeCell ref="C166:C168"/>
    <mergeCell ref="E162:L162"/>
    <mergeCell ref="D166:I167"/>
    <mergeCell ref="A73:A75"/>
    <mergeCell ref="B73:B75"/>
    <mergeCell ref="J87:O87"/>
    <mergeCell ref="B123:B125"/>
    <mergeCell ref="C123:C125"/>
    <mergeCell ref="D112:I112"/>
    <mergeCell ref="D105:I105"/>
    <mergeCell ref="J112:O112"/>
    <mergeCell ref="J105:O105"/>
    <mergeCell ref="D87:I87"/>
    <mergeCell ref="J134:O134"/>
    <mergeCell ref="J147:O147"/>
    <mergeCell ref="J139:O139"/>
    <mergeCell ref="A126:S126"/>
    <mergeCell ref="A123:A125"/>
    <mergeCell ref="J123:O124"/>
    <mergeCell ref="P123:Q124"/>
    <mergeCell ref="D147:I147"/>
    <mergeCell ref="D220:K220"/>
    <mergeCell ref="R206:S207"/>
    <mergeCell ref="P206:Q207"/>
    <mergeCell ref="J166:O167"/>
    <mergeCell ref="R196:S196"/>
    <mergeCell ref="D139:I139"/>
    <mergeCell ref="S140:S146"/>
    <mergeCell ref="R166:S167"/>
    <mergeCell ref="R213:R215"/>
    <mergeCell ref="S213:S215"/>
    <mergeCell ref="D153:I153"/>
    <mergeCell ref="J153:O153"/>
    <mergeCell ref="F203:K203"/>
    <mergeCell ref="F204:K204"/>
    <mergeCell ref="J186:O186"/>
    <mergeCell ref="P213:P215"/>
    <mergeCell ref="P204:Q204"/>
    <mergeCell ref="A169:S169"/>
    <mergeCell ref="S179:S180"/>
    <mergeCell ref="P166:Q167"/>
    <mergeCell ref="B206:B208"/>
    <mergeCell ref="C206:C208"/>
    <mergeCell ref="M216:M218"/>
    <mergeCell ref="N216:N218"/>
    <mergeCell ref="D206:I207"/>
    <mergeCell ref="E213:E215"/>
    <mergeCell ref="I216:I218"/>
    <mergeCell ref="H216:H218"/>
    <mergeCell ref="J206:O207"/>
    <mergeCell ref="R216:S218"/>
    <mergeCell ref="F164:K164"/>
    <mergeCell ref="P164:Q164"/>
    <mergeCell ref="D209:S209"/>
    <mergeCell ref="R157:S157"/>
    <mergeCell ref="P216:P218"/>
    <mergeCell ref="Q216:Q218"/>
    <mergeCell ref="L216:L218"/>
    <mergeCell ref="Q213:Q215"/>
    <mergeCell ref="D186:I186"/>
    <mergeCell ref="A206:A208"/>
    <mergeCell ref="B216:B218"/>
    <mergeCell ref="D216:D218"/>
    <mergeCell ref="F216:F218"/>
    <mergeCell ref="G216:G218"/>
    <mergeCell ref="F163:K163"/>
    <mergeCell ref="A216:A218"/>
    <mergeCell ref="I213:I215"/>
    <mergeCell ref="E216:E218"/>
    <mergeCell ref="J216:J218"/>
    <mergeCell ref="S182:S184"/>
    <mergeCell ref="O1:T1"/>
    <mergeCell ref="G15:J15"/>
    <mergeCell ref="O2:T2"/>
    <mergeCell ref="N19:R19"/>
    <mergeCell ref="S88:S99"/>
    <mergeCell ref="R116:S116"/>
    <mergeCell ref="P121:Q121"/>
    <mergeCell ref="S135:S138"/>
    <mergeCell ref="R123:S124"/>
    <mergeCell ref="F26:K26"/>
    <mergeCell ref="A31:S31"/>
    <mergeCell ref="N42:N43"/>
    <mergeCell ref="L42:L43"/>
    <mergeCell ref="A42:A43"/>
    <mergeCell ref="C42:C43"/>
    <mergeCell ref="P26:Q26"/>
    <mergeCell ref="P28:Q29"/>
    <mergeCell ref="I42:I43"/>
    <mergeCell ref="G42:G43"/>
  </mergeCells>
  <printOptions/>
  <pageMargins left="0.2362204724409449" right="0.2362204724409449" top="0.7480314960629921" bottom="0.15748031496062992" header="0.31496062992125984" footer="0.31496062992125984"/>
  <pageSetup fitToHeight="0" fitToWidth="1" orientation="landscape" paperSize="9" scale="60" r:id="rId3"/>
  <rowBreaks count="5" manualBreakCount="5">
    <brk id="23" max="255" man="1"/>
    <brk id="68" max="255" man="1"/>
    <brk id="118" max="19" man="1"/>
    <brk id="161" max="19" man="1"/>
    <brk id="197" max="19" man="1"/>
  </rowBreaks>
  <ignoredErrors>
    <ignoredError sqref="C7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</dc:creator>
  <cp:keywords/>
  <dc:description/>
  <cp:lastModifiedBy>Aleksandra Baluch</cp:lastModifiedBy>
  <cp:lastPrinted>2020-09-01T16:39:53Z</cp:lastPrinted>
  <dcterms:created xsi:type="dcterms:W3CDTF">2016-05-13T09:23:27Z</dcterms:created>
  <dcterms:modified xsi:type="dcterms:W3CDTF">2020-11-13T07:28:10Z</dcterms:modified>
  <cp:category/>
  <cp:version/>
  <cp:contentType/>
  <cp:contentStatus/>
</cp:coreProperties>
</file>