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tabRatio="599" firstSheet="1" activeTab="1"/>
  </bookViews>
  <sheets>
    <sheet name="Psychotropy" sheetId="1" state="hidden" r:id="rId1"/>
    <sheet name="Arkusz3" sheetId="2" r:id="rId2"/>
  </sheets>
  <definedNames>
    <definedName name="_xlnm.Print_Area" localSheetId="1">'Arkusz3'!$A$1:$Y$115</definedName>
  </definedNames>
  <calcPr fullCalcOnLoad="1"/>
</workbook>
</file>

<file path=xl/sharedStrings.xml><?xml version="1.0" encoding="utf-8"?>
<sst xmlns="http://schemas.openxmlformats.org/spreadsheetml/2006/main" count="357" uniqueCount="189">
  <si>
    <t>l.p.</t>
  </si>
  <si>
    <t>Nazwa produktu leczniczego - wyrobu medycznego</t>
  </si>
  <si>
    <t>Ilość</t>
  </si>
  <si>
    <t>Numer serii</t>
  </si>
  <si>
    <t>Termin ważności</t>
  </si>
  <si>
    <t>Nr.:……….</t>
  </si>
  <si>
    <t xml:space="preserve">Spółka Farmaceutyczna FIDES M.Jarczok, J.Strażecki s.j.
ul. Jana Pawła II 13
41-100 Siemiamnowice Śl.
</t>
  </si>
  <si>
    <t>Numer faktury stanowiącej dowód zakupu</t>
  </si>
  <si>
    <t>Prodecent lub podmiot odpowiedzialny</t>
  </si>
  <si>
    <t>05.2013</t>
  </si>
  <si>
    <t>09.2013</t>
  </si>
  <si>
    <t>06.2013</t>
  </si>
  <si>
    <t>01.2013</t>
  </si>
  <si>
    <t>02.2014</t>
  </si>
  <si>
    <t>40szt</t>
  </si>
  <si>
    <t>10szt</t>
  </si>
  <si>
    <t>30szt</t>
  </si>
  <si>
    <t>Clonazepam tabl.2mg</t>
  </si>
  <si>
    <t>50szt</t>
  </si>
  <si>
    <t>Luminalum tabl.100mg</t>
  </si>
  <si>
    <t>Lexotan tabl.6mg</t>
  </si>
  <si>
    <t>M1006B01</t>
  </si>
  <si>
    <t>02.2015</t>
  </si>
  <si>
    <t>06.2015</t>
  </si>
  <si>
    <t xml:space="preserve">Afobam tabl.0,50mg  </t>
  </si>
  <si>
    <t>L49N0910</t>
  </si>
  <si>
    <t>Dormicum  tabl.powl.15mg</t>
  </si>
  <si>
    <t>B1755B01</t>
  </si>
  <si>
    <t>Sedam tabl.6mg</t>
  </si>
  <si>
    <t>AZ0439</t>
  </si>
  <si>
    <t>Sedam tabl.3mg</t>
  </si>
  <si>
    <t>BG6690</t>
  </si>
  <si>
    <t>10.2015</t>
  </si>
  <si>
    <t>Tranxene kaps.10mg</t>
  </si>
  <si>
    <t>MR7ADK</t>
  </si>
  <si>
    <t>Zolpic tabl.powl.10mg</t>
  </si>
  <si>
    <t xml:space="preserve">Xanax tabl.0,5mg   </t>
  </si>
  <si>
    <t>A001144B</t>
  </si>
  <si>
    <t>Dormicum tabl.powl.7,5mg</t>
  </si>
  <si>
    <t>B1615B02</t>
  </si>
  <si>
    <t>TAK</t>
  </si>
  <si>
    <t>NIE</t>
  </si>
  <si>
    <t>Bożena Niemczynowicz</t>
  </si>
  <si>
    <t>Lp</t>
  </si>
  <si>
    <t>Przedmioty</t>
  </si>
  <si>
    <t>Ra-zem</t>
  </si>
  <si>
    <t>semestr III</t>
  </si>
  <si>
    <t>ECTS</t>
  </si>
  <si>
    <t>semestr IV</t>
  </si>
  <si>
    <t>Forma zaliczenia zajęć</t>
  </si>
  <si>
    <t xml:space="preserve">Wykład </t>
  </si>
  <si>
    <t>sem.</t>
  </si>
  <si>
    <t xml:space="preserve">ćwicz. </t>
  </si>
  <si>
    <t>zaj. prakt.</t>
  </si>
  <si>
    <t xml:space="preserve">praktyka zaw. </t>
  </si>
  <si>
    <t>bez nauczyciela</t>
  </si>
  <si>
    <t xml:space="preserve"> ZP </t>
  </si>
  <si>
    <t>PZ</t>
  </si>
  <si>
    <t xml:space="preserve">ECTS ZP </t>
  </si>
  <si>
    <t>ECTS PZ</t>
  </si>
  <si>
    <t>sem. III</t>
  </si>
  <si>
    <t>sem. IV</t>
  </si>
  <si>
    <t>Pediatria</t>
  </si>
  <si>
    <t>Z</t>
  </si>
  <si>
    <t>E</t>
  </si>
  <si>
    <t>Pielęgniarstwo pediatryczne</t>
  </si>
  <si>
    <t>Choroby wewnętrzne</t>
  </si>
  <si>
    <t>Pielęgniarstwo internistyczne</t>
  </si>
  <si>
    <t>Chirurgia</t>
  </si>
  <si>
    <t>Pielęgniarstwo chirurgiczne</t>
  </si>
  <si>
    <t xml:space="preserve">Geriatria </t>
  </si>
  <si>
    <t>Pielęgniarstwo geriatryczne</t>
  </si>
  <si>
    <t>Język angielski</t>
  </si>
  <si>
    <t>Z/O</t>
  </si>
  <si>
    <t>Farmakologia</t>
  </si>
  <si>
    <t>Radiologia</t>
  </si>
  <si>
    <t>Patologia</t>
  </si>
  <si>
    <t>R  A  Z  E  M:</t>
  </si>
  <si>
    <t>Samokształcenie</t>
  </si>
  <si>
    <t>Praktyka zawodowa</t>
  </si>
  <si>
    <t xml:space="preserve">   O G Ó Ł E M:          </t>
  </si>
  <si>
    <t>w tym zajęcia praktyczne</t>
  </si>
  <si>
    <t>studiów I stopnia</t>
  </si>
  <si>
    <t>KIERUNEK: PIELĘGNIARSTWO</t>
  </si>
  <si>
    <t>Studia I stopnia</t>
  </si>
  <si>
    <t>3 - letnie / 6 semestrów</t>
  </si>
  <si>
    <t>Łączna liczba godzin</t>
  </si>
  <si>
    <t>Liczba punktów:</t>
  </si>
  <si>
    <t>w tym:   liczba godzin w Uczelni</t>
  </si>
  <si>
    <t>zajęcia praktyczne</t>
  </si>
  <si>
    <t>praktyki zawodowe</t>
  </si>
  <si>
    <t>samokształcenie</t>
  </si>
  <si>
    <t>semestr I</t>
  </si>
  <si>
    <t>semestr II</t>
  </si>
  <si>
    <t xml:space="preserve">prakt. zaw. </t>
  </si>
  <si>
    <t>sem. I</t>
  </si>
  <si>
    <t>sem. II</t>
  </si>
  <si>
    <t xml:space="preserve">Anatomia </t>
  </si>
  <si>
    <t xml:space="preserve">E </t>
  </si>
  <si>
    <t>Zdrowie publiczne</t>
  </si>
  <si>
    <t>Podstawy pielęgniarstwa</t>
  </si>
  <si>
    <t>Pedagogika</t>
  </si>
  <si>
    <t>Podstawy ratownictwa medycznego</t>
  </si>
  <si>
    <t>Prawo</t>
  </si>
  <si>
    <t>Z/0</t>
  </si>
  <si>
    <t>Genetyka</t>
  </si>
  <si>
    <t>Psychologia</t>
  </si>
  <si>
    <t>Mikrobiologia i Parazytologia</t>
  </si>
  <si>
    <t>Dietetyka</t>
  </si>
  <si>
    <t>Przedmiot do wyboru:1. zakażenia szpitalne,2 język migowy, 3. Promocja zdrowia psychicznego</t>
  </si>
  <si>
    <t>Fizjologia</t>
  </si>
  <si>
    <t>Biochemia i biofizyka</t>
  </si>
  <si>
    <t>Socjologia</t>
  </si>
  <si>
    <t>Badanie fizykalne</t>
  </si>
  <si>
    <t>Promocja zdrowia</t>
  </si>
  <si>
    <t>Lp.</t>
  </si>
  <si>
    <t>semestr V</t>
  </si>
  <si>
    <t>semestr VI</t>
  </si>
  <si>
    <t xml:space="preserve"> PZ</t>
  </si>
  <si>
    <t>sem. V</t>
  </si>
  <si>
    <t>sem. VI</t>
  </si>
  <si>
    <t>Podstawowa opieka zdrowotna</t>
  </si>
  <si>
    <t>Położnictwo, ginekologia</t>
  </si>
  <si>
    <t>Neurologia</t>
  </si>
  <si>
    <t>Pielęgniarstwo neurologiczne</t>
  </si>
  <si>
    <t>Psychiatria</t>
  </si>
  <si>
    <t>Pielęgniarstwo psychiatryczne</t>
  </si>
  <si>
    <t>Anestezjologia i piel. W zagrożeniu życia</t>
  </si>
  <si>
    <t>Opieka paliatywna</t>
  </si>
  <si>
    <t>Przygotowanie do egzaminu</t>
  </si>
  <si>
    <t>Bez nauczyciela</t>
  </si>
  <si>
    <t>Liczba godzin               z podziałem na lata</t>
  </si>
  <si>
    <t>Rok</t>
  </si>
  <si>
    <t>Teoria</t>
  </si>
  <si>
    <t>Zajęcia praktyczne</t>
  </si>
  <si>
    <t>Samo- kształcenie</t>
  </si>
  <si>
    <t>Razem</t>
  </si>
  <si>
    <t>I</t>
  </si>
  <si>
    <t>II</t>
  </si>
  <si>
    <t>III</t>
  </si>
  <si>
    <t>Łącznie</t>
  </si>
  <si>
    <t>RAZEM:</t>
  </si>
  <si>
    <t xml:space="preserve">   OGÓŁEM: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</si>
  <si>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</si>
  <si>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</si>
  <si>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</si>
  <si>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</si>
  <si>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</si>
  <si>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</si>
  <si>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</si>
  <si>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</si>
  <si>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</si>
  <si>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</si>
  <si>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</si>
  <si>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</si>
  <si>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</si>
  <si>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</si>
  <si>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</si>
  <si>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</si>
  <si>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</si>
  <si>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</si>
  <si>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</si>
  <si>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</si>
  <si>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</si>
  <si>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</si>
  <si>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</si>
  <si>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</si>
  <si>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Badania naukowe w pielęgniarstwie</t>
  </si>
  <si>
    <t xml:space="preserve">Filozofia i etyka zawodu pielęgniarek </t>
  </si>
  <si>
    <t>Pielęgniarstwo położniczo-ginekologiczne</t>
  </si>
  <si>
    <t>Rehabilitacha i piel niepełnosprawnych</t>
  </si>
  <si>
    <t xml:space="preserve">Szkolenie BHP </t>
  </si>
  <si>
    <t>godz.</t>
  </si>
  <si>
    <t xml:space="preserve">Zatwierdziła Wydziałowa Komisja Programowa dla kierunku Pielęgniarstwo                                      </t>
  </si>
  <si>
    <t>E/Lic.</t>
  </si>
  <si>
    <t xml:space="preserve">Śląski Uniwersytet Medyczny w Katowicach </t>
  </si>
  <si>
    <t>sym.med</t>
  </si>
  <si>
    <t>sym. med.</t>
  </si>
  <si>
    <t>sym. med</t>
  </si>
  <si>
    <r>
      <t>Praktyka zawodowa</t>
    </r>
    <r>
      <rPr>
        <sz val="10"/>
        <rFont val="Arial"/>
        <family val="2"/>
      </rPr>
      <t xml:space="preserve"> Podstawowa Opieka Zdrowotna</t>
    </r>
  </si>
  <si>
    <t>PLAN rok akademicki 2018/2019</t>
  </si>
  <si>
    <t>ROK I    2018/2019</t>
  </si>
  <si>
    <t>ROK II           2019/2020</t>
  </si>
  <si>
    <t>ROK III       2020/2021</t>
  </si>
  <si>
    <t>Podstawowe czynności resuscytacyjne BLS</t>
  </si>
  <si>
    <r>
      <rPr>
        <b/>
        <sz val="12"/>
        <rFont val="Arial"/>
        <family val="2"/>
      </rPr>
      <t>Wychowanie fizyczne</t>
    </r>
    <r>
      <rPr>
        <sz val="12"/>
        <rFont val="Arial"/>
        <family val="2"/>
      </rPr>
      <t xml:space="preserve"> jest przedmiotem nieobowiązkowym. Uczelnia zapewnia studentom dostęp do obiektów sportowych w wymiarze co najmniej 30 godzin rocznie.</t>
    </r>
  </si>
  <si>
    <t>Wychowanie fizyczne</t>
  </si>
  <si>
    <t>korekta do Uchwały RW nr 115/2018 z dnia 16.04.2018r.</t>
  </si>
  <si>
    <t>Uchwała RW nr 218/2018 z dnia 18.06.2018r.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</si>
</sst>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Tahoma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1"/>
      <color indexed="12"/>
      <name val="Century Gothic"/>
      <family val="2"/>
    </font>
    <font>
      <b/>
      <sz val="12"/>
      <color indexed="12"/>
      <name val="Century Gothic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sz val="11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 style="thin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/>
      <bottom style="double"/>
    </border>
    <border>
      <left style="double"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/>
      <top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7" fillId="0" borderId="0">
      <alignment/>
      <protection/>
    </xf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8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right" vertical="top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2" fillId="0" borderId="18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4" fillId="0" borderId="0" xfId="0" applyFont="1" applyAlignment="1">
      <alignment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wrapText="1"/>
    </xf>
    <xf numFmtId="0" fontId="28" fillId="0" borderId="2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36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vertical="center" wrapText="1"/>
    </xf>
    <xf numFmtId="0" fontId="29" fillId="0" borderId="34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40" xfId="0" applyFont="1" applyFill="1" applyBorder="1" applyAlignment="1">
      <alignment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vertical="center" wrapText="1"/>
    </xf>
    <xf numFmtId="0" fontId="73" fillId="0" borderId="18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28" fillId="0" borderId="41" xfId="0" applyFont="1" applyFill="1" applyBorder="1" applyAlignment="1">
      <alignment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31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28" fillId="0" borderId="32" xfId="0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 applyProtection="1">
      <alignment horizontal="center" vertical="center"/>
      <protection locked="0"/>
    </xf>
    <xf numFmtId="0" fontId="28" fillId="0" borderId="39" xfId="0" applyFon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center" wrapText="1"/>
      <protection locked="0"/>
    </xf>
    <xf numFmtId="0" fontId="28" fillId="0" borderId="31" xfId="0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top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5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4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ySplit="3" topLeftCell="A4" activePane="bottomLeft" state="frozen"/>
      <selection pane="topLeft" activeCell="A3" sqref="A3"/>
      <selection pane="bottomLeft" activeCell="C19" sqref="C19"/>
    </sheetView>
  </sheetViews>
  <sheetFormatPr defaultColWidth="9.140625" defaultRowHeight="15"/>
  <cols>
    <col min="1" max="1" width="3.8515625" style="1" bestFit="1" customWidth="1"/>
    <col min="2" max="2" width="39.00390625" style="8" customWidth="1"/>
    <col min="4" max="4" width="23.421875" style="0" customWidth="1"/>
    <col min="5" max="5" width="18.7109375" style="0" customWidth="1"/>
    <col min="6" max="6" width="23.00390625" style="0" customWidth="1"/>
    <col min="7" max="7" width="18.7109375" style="8" customWidth="1"/>
  </cols>
  <sheetData>
    <row r="1" spans="1:8" ht="15" customHeight="1">
      <c r="A1" s="162" t="s">
        <v>6</v>
      </c>
      <c r="B1" s="163"/>
      <c r="C1" s="163"/>
      <c r="D1" s="163"/>
      <c r="E1" s="163"/>
      <c r="F1" s="163"/>
      <c r="H1" s="4"/>
    </row>
    <row r="2" spans="1:8" ht="73.5" customHeight="1">
      <c r="A2" s="163"/>
      <c r="B2" s="163"/>
      <c r="C2" s="163"/>
      <c r="D2" s="163"/>
      <c r="E2" s="163"/>
      <c r="F2" s="163"/>
      <c r="G2" s="9" t="s">
        <v>5</v>
      </c>
      <c r="H2" s="4"/>
    </row>
    <row r="3" spans="1:7" ht="45" customHeight="1">
      <c r="A3" s="5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2" t="s">
        <v>8</v>
      </c>
    </row>
    <row r="4" spans="1:7" ht="15">
      <c r="A4" s="6">
        <v>1</v>
      </c>
      <c r="B4" s="7" t="s">
        <v>24</v>
      </c>
      <c r="C4" s="3" t="s">
        <v>16</v>
      </c>
      <c r="D4" s="3" t="s">
        <v>25</v>
      </c>
      <c r="E4" s="3" t="s">
        <v>10</v>
      </c>
      <c r="F4" s="3" t="s">
        <v>40</v>
      </c>
      <c r="G4" s="7"/>
    </row>
    <row r="5" spans="1:7" ht="15">
      <c r="A5" s="6">
        <v>2</v>
      </c>
      <c r="B5" s="7" t="s">
        <v>17</v>
      </c>
      <c r="C5" s="3" t="s">
        <v>16</v>
      </c>
      <c r="D5" s="3">
        <v>70710</v>
      </c>
      <c r="E5" s="3" t="s">
        <v>11</v>
      </c>
      <c r="F5" s="3" t="s">
        <v>40</v>
      </c>
      <c r="G5" s="7"/>
    </row>
    <row r="6" spans="1:7" ht="15">
      <c r="A6" s="6">
        <v>3</v>
      </c>
      <c r="B6" s="7" t="s">
        <v>26</v>
      </c>
      <c r="C6" s="3" t="s">
        <v>16</v>
      </c>
      <c r="D6" s="3" t="s">
        <v>27</v>
      </c>
      <c r="E6" s="3" t="s">
        <v>23</v>
      </c>
      <c r="F6" s="3" t="s">
        <v>40</v>
      </c>
      <c r="G6" s="7"/>
    </row>
    <row r="7" spans="1:7" ht="15">
      <c r="A7" s="6">
        <v>4</v>
      </c>
      <c r="B7" s="7" t="s">
        <v>28</v>
      </c>
      <c r="C7" s="3" t="s">
        <v>18</v>
      </c>
      <c r="D7" s="3" t="s">
        <v>29</v>
      </c>
      <c r="E7" s="3" t="s">
        <v>23</v>
      </c>
      <c r="F7" s="3" t="s">
        <v>40</v>
      </c>
      <c r="G7" s="7"/>
    </row>
    <row r="8" spans="1:7" ht="15">
      <c r="A8" s="6">
        <v>5</v>
      </c>
      <c r="B8" s="7" t="s">
        <v>30</v>
      </c>
      <c r="C8" s="3" t="s">
        <v>15</v>
      </c>
      <c r="D8" s="3" t="s">
        <v>31</v>
      </c>
      <c r="E8" s="3" t="s">
        <v>32</v>
      </c>
      <c r="F8" s="3" t="s">
        <v>40</v>
      </c>
      <c r="G8" s="7"/>
    </row>
    <row r="9" spans="1:7" ht="15">
      <c r="A9" s="6">
        <v>6</v>
      </c>
      <c r="B9" s="7" t="s">
        <v>19</v>
      </c>
      <c r="C9" s="3" t="s">
        <v>14</v>
      </c>
      <c r="D9" s="3">
        <v>20610</v>
      </c>
      <c r="E9" s="3" t="s">
        <v>9</v>
      </c>
      <c r="F9" s="10" t="s">
        <v>41</v>
      </c>
      <c r="G9" s="7"/>
    </row>
    <row r="10" spans="1:7" ht="15">
      <c r="A10" s="6">
        <v>7</v>
      </c>
      <c r="B10" s="7" t="s">
        <v>33</v>
      </c>
      <c r="C10" s="3" t="s">
        <v>16</v>
      </c>
      <c r="D10" s="3" t="s">
        <v>34</v>
      </c>
      <c r="E10" s="3" t="s">
        <v>11</v>
      </c>
      <c r="F10" s="3" t="s">
        <v>40</v>
      </c>
      <c r="G10" s="7"/>
    </row>
    <row r="11" spans="1:7" ht="15">
      <c r="A11" s="6">
        <v>8</v>
      </c>
      <c r="B11" s="7" t="s">
        <v>35</v>
      </c>
      <c r="C11" s="3" t="s">
        <v>15</v>
      </c>
      <c r="D11" s="3">
        <v>10211</v>
      </c>
      <c r="E11" s="3" t="s">
        <v>13</v>
      </c>
      <c r="F11" s="3" t="s">
        <v>40</v>
      </c>
      <c r="G11" s="7"/>
    </row>
    <row r="12" spans="1:7" ht="15">
      <c r="A12" s="6">
        <v>9</v>
      </c>
      <c r="B12" s="7" t="s">
        <v>36</v>
      </c>
      <c r="C12" s="3" t="s">
        <v>16</v>
      </c>
      <c r="D12" s="3" t="s">
        <v>37</v>
      </c>
      <c r="E12" s="3" t="s">
        <v>12</v>
      </c>
      <c r="F12" s="3" t="s">
        <v>40</v>
      </c>
      <c r="G12" s="7"/>
    </row>
    <row r="13" spans="1:7" ht="15">
      <c r="A13" s="6">
        <v>10</v>
      </c>
      <c r="B13" s="7" t="s">
        <v>20</v>
      </c>
      <c r="C13" s="3" t="s">
        <v>16</v>
      </c>
      <c r="D13" s="3" t="s">
        <v>21</v>
      </c>
      <c r="E13" s="3" t="s">
        <v>22</v>
      </c>
      <c r="F13" s="3" t="s">
        <v>40</v>
      </c>
      <c r="G13" s="7"/>
    </row>
    <row r="14" spans="1:7" ht="15">
      <c r="A14" s="6">
        <v>11</v>
      </c>
      <c r="B14" s="7" t="s">
        <v>38</v>
      </c>
      <c r="C14" s="3" t="s">
        <v>18</v>
      </c>
      <c r="D14" s="3" t="s">
        <v>39</v>
      </c>
      <c r="E14" s="3" t="s">
        <v>13</v>
      </c>
      <c r="F14" s="3" t="s">
        <v>40</v>
      </c>
      <c r="G14" s="7"/>
    </row>
    <row r="15" spans="1:7" ht="15">
      <c r="A15" s="6">
        <v>12</v>
      </c>
      <c r="B15" s="7"/>
      <c r="C15" s="3"/>
      <c r="D15" s="3"/>
      <c r="E15" s="3"/>
      <c r="F15" s="3"/>
      <c r="G15" s="7"/>
    </row>
    <row r="16" spans="1:7" ht="15">
      <c r="A16" s="6">
        <v>13</v>
      </c>
      <c r="B16" s="7"/>
      <c r="C16" s="3"/>
      <c r="D16" s="3"/>
      <c r="E16" s="3"/>
      <c r="F16" s="3"/>
      <c r="G16" s="7"/>
    </row>
    <row r="18" ht="15">
      <c r="B18" s="8" t="s">
        <v>42</v>
      </c>
    </row>
  </sheetData>
  <sheetProtection/>
  <mergeCells count="1">
    <mergeCell ref="A1:F2"/>
  </mergeCells>
  <printOptions/>
  <pageMargins left="0.3937007874015748" right="0.35433070866141736" top="0.31496062992125984" bottom="1.2598425196850394" header="0.15748031496062992" footer="0.31496062992125984"/>
  <pageSetup horizontalDpi="600" verticalDpi="600" orientation="landscape" paperSize="9" r:id="rId1"/>
  <headerFooter>
    <oddFooter>&amp;LPodpis Kierownika apteki&amp;CData i podpis przedstawiciela 
przedsiębiorcy przyjmującego 
produkt leczniczy - wyrób 
medyczny do utylizacji&amp;RPodpis osoby upoważnionej 
przez Wojewódzkiego 
Inspektora  Farmaceutycznego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13"/>
  <sheetViews>
    <sheetView tabSelected="1" view="pageBreakPreview" zoomScaleSheetLayoutView="100" zoomScalePageLayoutView="78" workbookViewId="0" topLeftCell="A1">
      <selection activeCell="P2" sqref="P2:Y2"/>
    </sheetView>
  </sheetViews>
  <sheetFormatPr defaultColWidth="9.140625" defaultRowHeight="15"/>
  <cols>
    <col min="1" max="1" width="6.28125" style="0" customWidth="1"/>
    <col min="2" max="2" width="27.57421875" style="0" customWidth="1"/>
    <col min="3" max="3" width="8.28125" style="0" customWidth="1"/>
    <col min="4" max="4" width="7.421875" style="0" customWidth="1"/>
    <col min="5" max="5" width="8.140625" style="0" customWidth="1"/>
    <col min="6" max="7" width="8.00390625" style="0" customWidth="1"/>
    <col min="8" max="8" width="7.57421875" style="0" customWidth="1"/>
    <col min="9" max="9" width="7.7109375" style="0" customWidth="1"/>
    <col min="10" max="10" width="9.00390625" style="0" customWidth="1"/>
    <col min="11" max="11" width="8.140625" style="0" customWidth="1"/>
    <col min="12" max="12" width="7.7109375" style="0" customWidth="1"/>
    <col min="13" max="13" width="8.140625" style="0" customWidth="1"/>
    <col min="14" max="15" width="8.57421875" style="0" customWidth="1"/>
    <col min="16" max="16" width="8.140625" style="0" customWidth="1"/>
    <col min="17" max="17" width="7.28125" style="0" customWidth="1"/>
    <col min="18" max="18" width="8.57421875" style="0" customWidth="1"/>
    <col min="20" max="20" width="8.140625" style="0" customWidth="1"/>
    <col min="22" max="22" width="8.140625" style="0" customWidth="1"/>
    <col min="23" max="23" width="6.421875" style="0" customWidth="1"/>
    <col min="24" max="24" width="8.57421875" style="0" customWidth="1"/>
  </cols>
  <sheetData>
    <row r="1" spans="3:25" ht="24.75" customHeight="1">
      <c r="C1" s="48"/>
      <c r="D1" s="48"/>
      <c r="E1" s="48"/>
      <c r="F1" s="48"/>
      <c r="G1" s="48"/>
      <c r="H1" s="219"/>
      <c r="I1" s="219"/>
      <c r="J1" s="219"/>
      <c r="K1" s="219"/>
      <c r="L1" s="219"/>
      <c r="M1" s="219"/>
      <c r="N1" s="219"/>
      <c r="O1" s="219"/>
      <c r="P1" s="216" t="s">
        <v>188</v>
      </c>
      <c r="Q1" s="216"/>
      <c r="R1" s="216"/>
      <c r="S1" s="216"/>
      <c r="T1" s="216"/>
      <c r="U1" s="216"/>
      <c r="V1" s="216"/>
      <c r="W1" s="216"/>
      <c r="X1" s="216"/>
      <c r="Y1" s="48"/>
    </row>
    <row r="2" spans="1:25" ht="33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21" t="s">
        <v>187</v>
      </c>
      <c r="Q2" s="221"/>
      <c r="R2" s="221"/>
      <c r="S2" s="221"/>
      <c r="T2" s="221"/>
      <c r="U2" s="221"/>
      <c r="V2" s="221"/>
      <c r="W2" s="221"/>
      <c r="X2" s="221"/>
      <c r="Y2" s="221"/>
    </row>
    <row r="3" spans="1:25" ht="15" customHeight="1">
      <c r="A3" s="168" t="s">
        <v>175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5" ht="18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25" ht="60" customHeight="1">
      <c r="A5" s="168" t="s">
        <v>180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</row>
    <row r="6" spans="1:25" ht="56.25" customHeight="1">
      <c r="A6" s="174" t="s">
        <v>82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</row>
    <row r="7" spans="1:25" ht="55.5" customHeight="1">
      <c r="A7" s="218" t="s">
        <v>83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</row>
    <row r="8" spans="1:25" ht="27.75" customHeight="1">
      <c r="A8" s="16"/>
      <c r="B8" s="12"/>
      <c r="C8" s="13"/>
      <c r="D8" s="14"/>
      <c r="E8" s="14"/>
      <c r="F8" s="220" t="s">
        <v>84</v>
      </c>
      <c r="G8" s="220"/>
      <c r="H8" s="220"/>
      <c r="I8" s="220"/>
      <c r="J8" s="220"/>
      <c r="K8" s="220"/>
      <c r="L8" s="18"/>
      <c r="M8" s="16"/>
      <c r="N8" s="172" t="s">
        <v>85</v>
      </c>
      <c r="O8" s="172"/>
      <c r="P8" s="172"/>
      <c r="Q8" s="172"/>
      <c r="R8" s="172"/>
      <c r="S8" s="172"/>
      <c r="T8" s="172"/>
      <c r="U8" s="14"/>
      <c r="V8" s="14"/>
      <c r="W8" s="14"/>
      <c r="X8" s="14"/>
      <c r="Y8" s="16"/>
    </row>
    <row r="9" spans="1:25" ht="27.75" customHeight="1">
      <c r="A9" s="177" t="s">
        <v>86</v>
      </c>
      <c r="B9" s="177"/>
      <c r="C9" s="177"/>
      <c r="D9" s="177"/>
      <c r="E9" s="177"/>
      <c r="F9" s="18"/>
      <c r="G9" s="18"/>
      <c r="H9" s="18"/>
      <c r="I9" s="16"/>
      <c r="J9" s="49">
        <f>SUM(C55,C80,C105)</f>
        <v>4732</v>
      </c>
      <c r="K9" s="51" t="s">
        <v>172</v>
      </c>
      <c r="L9" s="19"/>
      <c r="M9" s="17"/>
      <c r="N9" s="177" t="s">
        <v>87</v>
      </c>
      <c r="O9" s="177"/>
      <c r="P9" s="177"/>
      <c r="Q9" s="177"/>
      <c r="R9" s="177"/>
      <c r="S9" s="19">
        <f>SUM(K53+U53,K78+U78,K103+U103)</f>
        <v>180</v>
      </c>
      <c r="T9" s="50" t="s">
        <v>47</v>
      </c>
      <c r="U9" s="47"/>
      <c r="V9" s="16"/>
      <c r="W9" s="16"/>
      <c r="X9" s="16"/>
      <c r="Y9" s="16"/>
    </row>
    <row r="10" spans="1:25" ht="27.75" customHeight="1">
      <c r="A10" s="42"/>
      <c r="B10" s="42"/>
      <c r="C10" s="42"/>
      <c r="D10" s="42"/>
      <c r="E10" s="42"/>
      <c r="F10" s="18"/>
      <c r="G10" s="18"/>
      <c r="H10" s="18"/>
      <c r="I10" s="16"/>
      <c r="J10" s="19"/>
      <c r="K10" s="52"/>
      <c r="L10" s="19"/>
      <c r="M10" s="17"/>
      <c r="N10" s="42"/>
      <c r="O10" s="42"/>
      <c r="P10" s="42"/>
      <c r="Q10" s="42"/>
      <c r="R10" s="42"/>
      <c r="S10" s="19"/>
      <c r="T10" s="19"/>
      <c r="U10" s="19"/>
      <c r="V10" s="16"/>
      <c r="W10" s="16"/>
      <c r="X10" s="16"/>
      <c r="Y10" s="16"/>
    </row>
    <row r="11" spans="1:25" ht="39.75" customHeight="1">
      <c r="A11" s="217" t="s">
        <v>88</v>
      </c>
      <c r="B11" s="217"/>
      <c r="C11" s="217"/>
      <c r="D11" s="217"/>
      <c r="E11" s="217"/>
      <c r="F11" s="23"/>
      <c r="G11" s="23"/>
      <c r="H11" s="23"/>
      <c r="I11" s="16"/>
      <c r="J11" s="19">
        <f>SUM(D52:G52,N52:Q52,D77:F77,N77:P77,D102:F102,N102:P102)</f>
        <v>1762</v>
      </c>
      <c r="K11" s="50" t="s">
        <v>172</v>
      </c>
      <c r="L11" s="47"/>
      <c r="M11" s="19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39.75" customHeight="1">
      <c r="A12" s="43"/>
      <c r="B12" s="43"/>
      <c r="C12" s="43"/>
      <c r="D12" s="43"/>
      <c r="E12" s="43"/>
      <c r="F12" s="23"/>
      <c r="G12" s="23"/>
      <c r="H12" s="23"/>
      <c r="I12" s="16"/>
      <c r="J12" s="19"/>
      <c r="K12" s="52"/>
      <c r="L12" s="19"/>
      <c r="M12" s="19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23.25" customHeight="1">
      <c r="A13" s="177" t="s">
        <v>89</v>
      </c>
      <c r="B13" s="177"/>
      <c r="C13" s="177"/>
      <c r="D13" s="177"/>
      <c r="E13" s="177"/>
      <c r="F13" s="18"/>
      <c r="G13" s="18"/>
      <c r="H13" s="18"/>
      <c r="I13" s="18"/>
      <c r="J13" s="19">
        <f>SUM(I55+I80+I105)</f>
        <v>1100</v>
      </c>
      <c r="K13" s="51" t="s">
        <v>172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23.25">
      <c r="A14" s="42"/>
      <c r="B14" s="42"/>
      <c r="C14" s="42"/>
      <c r="D14" s="42"/>
      <c r="E14" s="42"/>
      <c r="F14" s="18"/>
      <c r="G14" s="18"/>
      <c r="H14" s="18"/>
      <c r="I14" s="18"/>
      <c r="J14" s="19"/>
      <c r="K14" s="5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23.25" customHeight="1">
      <c r="A15" s="177" t="s">
        <v>90</v>
      </c>
      <c r="B15" s="177"/>
      <c r="C15" s="177"/>
      <c r="D15" s="177"/>
      <c r="E15" s="177"/>
      <c r="F15" s="18"/>
      <c r="G15" s="18"/>
      <c r="H15" s="18"/>
      <c r="I15" s="18"/>
      <c r="J15" s="19">
        <f>SUM(C54+C79+C104)</f>
        <v>1200</v>
      </c>
      <c r="K15" s="51" t="s">
        <v>172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23.25">
      <c r="A16" s="42"/>
      <c r="B16" s="42"/>
      <c r="C16" s="42"/>
      <c r="D16" s="42"/>
      <c r="E16" s="42"/>
      <c r="F16" s="18"/>
      <c r="G16" s="18"/>
      <c r="H16" s="18"/>
      <c r="I16" s="18"/>
      <c r="J16" s="19"/>
      <c r="K16" s="5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27.75">
      <c r="A17" s="177" t="s">
        <v>91</v>
      </c>
      <c r="B17" s="177"/>
      <c r="C17" s="177"/>
      <c r="D17" s="177"/>
      <c r="E17" s="177"/>
      <c r="F17" s="18"/>
      <c r="G17" s="18"/>
      <c r="H17" s="18"/>
      <c r="I17" s="16"/>
      <c r="J17" s="19">
        <f>SUM(C53+C78+C103)</f>
        <v>670</v>
      </c>
      <c r="K17" s="51" t="s">
        <v>172</v>
      </c>
      <c r="L17" s="25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27.75">
      <c r="A18" s="42"/>
      <c r="B18" s="42"/>
      <c r="C18" s="42"/>
      <c r="D18" s="42"/>
      <c r="E18" s="42"/>
      <c r="F18" s="18"/>
      <c r="G18" s="18"/>
      <c r="H18" s="18"/>
      <c r="I18" s="16"/>
      <c r="J18" s="19"/>
      <c r="K18" s="19"/>
      <c r="L18" s="25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23.25" customHeight="1">
      <c r="A19" s="41"/>
      <c r="B19" s="40"/>
      <c r="C19" s="41"/>
      <c r="D19" s="41"/>
      <c r="E19" s="41"/>
      <c r="F19" s="24"/>
      <c r="G19" s="24"/>
      <c r="H19" s="24"/>
      <c r="I19" s="24"/>
      <c r="J19" s="11"/>
      <c r="K19" s="26"/>
      <c r="L19" s="26"/>
      <c r="M19" s="26"/>
      <c r="N19" s="173" t="s">
        <v>173</v>
      </c>
      <c r="O19" s="173"/>
      <c r="P19" s="173"/>
      <c r="Q19" s="173"/>
      <c r="R19" s="173"/>
      <c r="S19" s="173"/>
      <c r="T19" s="173"/>
      <c r="U19" s="173"/>
      <c r="V19" s="173"/>
      <c r="W19" s="26"/>
      <c r="X19" s="26"/>
      <c r="Y19" s="26"/>
    </row>
    <row r="20" spans="1:25" ht="23.25" customHeight="1">
      <c r="A20" s="22"/>
      <c r="B20" s="20"/>
      <c r="C20" s="24"/>
      <c r="D20" s="24"/>
      <c r="E20" s="24"/>
      <c r="F20" s="24"/>
      <c r="G20" s="24"/>
      <c r="H20" s="24"/>
      <c r="I20" s="24"/>
      <c r="J20" s="26"/>
      <c r="K20" s="26"/>
      <c r="L20" s="26"/>
      <c r="M20" s="26"/>
      <c r="N20" s="173"/>
      <c r="O20" s="173"/>
      <c r="P20" s="173"/>
      <c r="Q20" s="173"/>
      <c r="R20" s="173"/>
      <c r="S20" s="173"/>
      <c r="T20" s="173"/>
      <c r="U20" s="173"/>
      <c r="V20" s="173"/>
      <c r="W20" s="26"/>
      <c r="X20" s="26"/>
      <c r="Y20" s="26"/>
    </row>
    <row r="21" spans="1:25" ht="23.25" customHeight="1">
      <c r="A21" s="22"/>
      <c r="B21" s="20"/>
      <c r="C21" s="24"/>
      <c r="D21" s="24"/>
      <c r="E21" s="24"/>
      <c r="F21" s="24"/>
      <c r="G21" s="24"/>
      <c r="H21" s="24"/>
      <c r="I21" s="24"/>
      <c r="J21" s="26"/>
      <c r="K21" s="26"/>
      <c r="L21" s="26"/>
      <c r="M21" s="26"/>
      <c r="N21" s="173"/>
      <c r="O21" s="173"/>
      <c r="P21" s="173"/>
      <c r="Q21" s="173"/>
      <c r="R21" s="173"/>
      <c r="S21" s="173"/>
      <c r="T21" s="173"/>
      <c r="U21" s="173"/>
      <c r="V21" s="173"/>
      <c r="W21" s="26"/>
      <c r="X21" s="26"/>
      <c r="Y21" s="26"/>
    </row>
    <row r="22" spans="1:25" ht="23.25" customHeight="1">
      <c r="A22" s="22"/>
      <c r="B22" s="20"/>
      <c r="C22" s="24"/>
      <c r="D22" s="24"/>
      <c r="E22" s="24"/>
      <c r="F22" s="24"/>
      <c r="G22" s="24"/>
      <c r="H22" s="24"/>
      <c r="I22" s="24"/>
      <c r="J22" s="26"/>
      <c r="K22" s="26"/>
      <c r="L22" s="26"/>
      <c r="M22" s="26"/>
      <c r="N22" s="44"/>
      <c r="O22" s="44"/>
      <c r="P22" s="44"/>
      <c r="Q22" s="44"/>
      <c r="R22" s="44"/>
      <c r="S22" s="44"/>
      <c r="T22" s="44"/>
      <c r="U22" s="44"/>
      <c r="V22" s="44"/>
      <c r="W22" s="26"/>
      <c r="X22" s="26"/>
      <c r="Y22" s="26"/>
    </row>
    <row r="23" spans="1:25" ht="23.25" customHeight="1">
      <c r="A23" s="22"/>
      <c r="B23" s="20"/>
      <c r="C23" s="24"/>
      <c r="D23" s="175" t="s">
        <v>185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44"/>
      <c r="P23" s="44"/>
      <c r="Q23" s="44"/>
      <c r="R23" s="44"/>
      <c r="S23" s="44"/>
      <c r="T23" s="44"/>
      <c r="U23" s="44"/>
      <c r="V23" s="44"/>
      <c r="W23" s="26"/>
      <c r="X23" s="26"/>
      <c r="Y23" s="26"/>
    </row>
    <row r="24" spans="1:25" ht="23.25" customHeight="1">
      <c r="A24" s="22"/>
      <c r="B24" s="20"/>
      <c r="C24" s="24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44"/>
      <c r="P24" s="44"/>
      <c r="Q24" s="44"/>
      <c r="R24" s="44"/>
      <c r="S24" s="44"/>
      <c r="T24" s="44"/>
      <c r="U24" s="44"/>
      <c r="V24" s="44"/>
      <c r="W24" s="26"/>
      <c r="X24" s="26"/>
      <c r="Y24" s="26"/>
    </row>
    <row r="25" spans="1:25" ht="23.25" customHeight="1">
      <c r="A25" s="22"/>
      <c r="B25" s="20"/>
      <c r="C25" s="24"/>
      <c r="D25" s="24"/>
      <c r="E25" s="24"/>
      <c r="F25" s="24"/>
      <c r="G25" s="24"/>
      <c r="H25" s="24"/>
      <c r="I25" s="24"/>
      <c r="J25" s="26"/>
      <c r="K25" s="26"/>
      <c r="L25" s="26"/>
      <c r="M25" s="26"/>
      <c r="N25" s="44"/>
      <c r="O25" s="44"/>
      <c r="P25" s="44"/>
      <c r="Q25" s="44"/>
      <c r="R25" s="44"/>
      <c r="S25" s="44"/>
      <c r="T25" s="44"/>
      <c r="U25" s="44"/>
      <c r="V25" s="44"/>
      <c r="W25" s="26"/>
      <c r="X25" s="26"/>
      <c r="Y25" s="26"/>
    </row>
    <row r="26" spans="1:25" ht="23.25" customHeight="1">
      <c r="A26" s="22"/>
      <c r="B26" s="20"/>
      <c r="C26" s="24"/>
      <c r="D26" s="24"/>
      <c r="E26" s="24"/>
      <c r="F26" s="24"/>
      <c r="G26" s="24"/>
      <c r="H26" s="24"/>
      <c r="I26" s="24"/>
      <c r="J26" s="26"/>
      <c r="K26" s="26"/>
      <c r="L26" s="26"/>
      <c r="M26" s="26"/>
      <c r="N26" s="44"/>
      <c r="O26" s="44"/>
      <c r="P26" s="44"/>
      <c r="Q26" s="44"/>
      <c r="R26" s="44"/>
      <c r="S26" s="44"/>
      <c r="T26" s="44"/>
      <c r="U26" s="44"/>
      <c r="V26" s="44"/>
      <c r="W26" s="26"/>
      <c r="X26" s="26"/>
      <c r="Y26" s="26"/>
    </row>
    <row r="27" spans="1:25" ht="24" thickBot="1">
      <c r="A27" s="22"/>
      <c r="B27" s="20"/>
      <c r="C27" s="21"/>
      <c r="D27" s="11"/>
      <c r="E27" s="11"/>
      <c r="F27" s="11"/>
      <c r="G27" s="11"/>
      <c r="H27" s="24"/>
      <c r="I27" s="24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</row>
    <row r="28" spans="1:25" ht="28.5" thickBot="1">
      <c r="A28" s="183" t="s">
        <v>181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5"/>
    </row>
    <row r="29" spans="1:25" ht="35.25" customHeight="1" thickBot="1">
      <c r="A29" s="164" t="s">
        <v>43</v>
      </c>
      <c r="B29" s="164" t="s">
        <v>44</v>
      </c>
      <c r="C29" s="166" t="s">
        <v>136</v>
      </c>
      <c r="D29" s="169" t="s">
        <v>92</v>
      </c>
      <c r="E29" s="170"/>
      <c r="F29" s="170"/>
      <c r="G29" s="170"/>
      <c r="H29" s="170"/>
      <c r="I29" s="170"/>
      <c r="J29" s="171"/>
      <c r="K29" s="169" t="s">
        <v>47</v>
      </c>
      <c r="L29" s="170"/>
      <c r="M29" s="171"/>
      <c r="N29" s="169" t="s">
        <v>93</v>
      </c>
      <c r="O29" s="170"/>
      <c r="P29" s="170"/>
      <c r="Q29" s="170"/>
      <c r="R29" s="170"/>
      <c r="S29" s="170"/>
      <c r="T29" s="171"/>
      <c r="U29" s="169" t="s">
        <v>47</v>
      </c>
      <c r="V29" s="170"/>
      <c r="W29" s="171"/>
      <c r="X29" s="178" t="s">
        <v>49</v>
      </c>
      <c r="Y29" s="179"/>
    </row>
    <row r="30" spans="1:25" ht="39.75" thickBot="1" thickTop="1">
      <c r="A30" s="165"/>
      <c r="B30" s="165"/>
      <c r="C30" s="167"/>
      <c r="D30" s="53" t="s">
        <v>50</v>
      </c>
      <c r="E30" s="53" t="s">
        <v>51</v>
      </c>
      <c r="F30" s="53" t="s">
        <v>52</v>
      </c>
      <c r="G30" s="53" t="s">
        <v>178</v>
      </c>
      <c r="H30" s="117" t="s">
        <v>53</v>
      </c>
      <c r="I30" s="53" t="s">
        <v>94</v>
      </c>
      <c r="J30" s="53" t="s">
        <v>55</v>
      </c>
      <c r="K30" s="53" t="s">
        <v>47</v>
      </c>
      <c r="L30" s="53" t="s">
        <v>56</v>
      </c>
      <c r="M30" s="53" t="s">
        <v>57</v>
      </c>
      <c r="N30" s="53" t="s">
        <v>50</v>
      </c>
      <c r="O30" s="53" t="s">
        <v>51</v>
      </c>
      <c r="P30" s="53" t="s">
        <v>52</v>
      </c>
      <c r="Q30" s="53" t="s">
        <v>176</v>
      </c>
      <c r="R30" s="53" t="s">
        <v>53</v>
      </c>
      <c r="S30" s="53" t="s">
        <v>94</v>
      </c>
      <c r="T30" s="53" t="s">
        <v>55</v>
      </c>
      <c r="U30" s="53" t="s">
        <v>47</v>
      </c>
      <c r="V30" s="53" t="s">
        <v>56</v>
      </c>
      <c r="W30" s="53" t="s">
        <v>57</v>
      </c>
      <c r="X30" s="53" t="s">
        <v>95</v>
      </c>
      <c r="Y30" s="53" t="s">
        <v>96</v>
      </c>
    </row>
    <row r="31" spans="1:25" ht="18" customHeight="1" thickTop="1">
      <c r="A31" s="118" t="s">
        <v>143</v>
      </c>
      <c r="B31" s="55" t="s">
        <v>97</v>
      </c>
      <c r="C31" s="56">
        <f aca="true" t="shared" si="0" ref="C31:C51">SUM(D31:H31,N31:R31)</f>
        <v>55</v>
      </c>
      <c r="D31" s="57">
        <v>10</v>
      </c>
      <c r="E31" s="57"/>
      <c r="F31" s="57">
        <v>20</v>
      </c>
      <c r="G31" s="57"/>
      <c r="H31" s="57"/>
      <c r="I31" s="57"/>
      <c r="J31" s="57">
        <v>7</v>
      </c>
      <c r="K31" s="57">
        <v>1</v>
      </c>
      <c r="L31" s="57"/>
      <c r="M31" s="57"/>
      <c r="N31" s="57">
        <v>10</v>
      </c>
      <c r="O31" s="57"/>
      <c r="P31" s="57">
        <v>15</v>
      </c>
      <c r="Q31" s="57"/>
      <c r="R31" s="57"/>
      <c r="S31" s="57"/>
      <c r="T31" s="57">
        <v>8</v>
      </c>
      <c r="U31" s="57">
        <v>2</v>
      </c>
      <c r="V31" s="57"/>
      <c r="W31" s="57"/>
      <c r="X31" s="56" t="s">
        <v>63</v>
      </c>
      <c r="Y31" s="56" t="s">
        <v>98</v>
      </c>
    </row>
    <row r="32" spans="1:25" ht="18" customHeight="1">
      <c r="A32" s="119" t="s">
        <v>144</v>
      </c>
      <c r="B32" s="66" t="s">
        <v>99</v>
      </c>
      <c r="C32" s="56">
        <f t="shared" si="0"/>
        <v>80</v>
      </c>
      <c r="D32" s="62">
        <v>40</v>
      </c>
      <c r="E32" s="62"/>
      <c r="F32" s="62"/>
      <c r="G32" s="62"/>
      <c r="H32" s="62"/>
      <c r="I32" s="62"/>
      <c r="J32" s="62">
        <v>7</v>
      </c>
      <c r="K32" s="62">
        <v>2</v>
      </c>
      <c r="L32" s="62"/>
      <c r="M32" s="62"/>
      <c r="N32" s="62">
        <v>40</v>
      </c>
      <c r="O32" s="62"/>
      <c r="P32" s="62"/>
      <c r="Q32" s="62"/>
      <c r="R32" s="62"/>
      <c r="S32" s="62"/>
      <c r="T32" s="62">
        <v>8</v>
      </c>
      <c r="U32" s="62">
        <v>1</v>
      </c>
      <c r="V32" s="62"/>
      <c r="W32" s="62"/>
      <c r="X32" s="61" t="s">
        <v>63</v>
      </c>
      <c r="Y32" s="61" t="s">
        <v>98</v>
      </c>
    </row>
    <row r="33" spans="1:25" ht="17.25" customHeight="1">
      <c r="A33" s="119" t="s">
        <v>145</v>
      </c>
      <c r="B33" s="67" t="s">
        <v>100</v>
      </c>
      <c r="C33" s="56">
        <f t="shared" si="0"/>
        <v>335</v>
      </c>
      <c r="D33" s="64">
        <v>45</v>
      </c>
      <c r="E33" s="64"/>
      <c r="F33" s="64">
        <v>80</v>
      </c>
      <c r="G33" s="64">
        <v>10</v>
      </c>
      <c r="H33" s="64">
        <v>40</v>
      </c>
      <c r="I33" s="64"/>
      <c r="J33" s="64">
        <v>15</v>
      </c>
      <c r="K33" s="64">
        <v>8</v>
      </c>
      <c r="L33" s="64">
        <v>2</v>
      </c>
      <c r="M33" s="64"/>
      <c r="N33" s="64">
        <v>30</v>
      </c>
      <c r="O33" s="64"/>
      <c r="P33" s="64">
        <v>60</v>
      </c>
      <c r="Q33" s="64">
        <v>30</v>
      </c>
      <c r="R33" s="64">
        <v>40</v>
      </c>
      <c r="S33" s="64">
        <v>120</v>
      </c>
      <c r="T33" s="64">
        <v>15</v>
      </c>
      <c r="U33" s="64">
        <v>5</v>
      </c>
      <c r="V33" s="62">
        <v>2</v>
      </c>
      <c r="W33" s="62">
        <v>3</v>
      </c>
      <c r="X33" s="61" t="s">
        <v>63</v>
      </c>
      <c r="Y33" s="61" t="s">
        <v>98</v>
      </c>
    </row>
    <row r="34" spans="1:25" ht="18" customHeight="1">
      <c r="A34" s="119" t="s">
        <v>146</v>
      </c>
      <c r="B34" s="66" t="s">
        <v>72</v>
      </c>
      <c r="C34" s="56">
        <f t="shared" si="0"/>
        <v>60</v>
      </c>
      <c r="D34" s="62"/>
      <c r="E34" s="62">
        <v>30</v>
      </c>
      <c r="F34" s="62"/>
      <c r="G34" s="62"/>
      <c r="H34" s="62"/>
      <c r="I34" s="62"/>
      <c r="J34" s="62"/>
      <c r="K34" s="62">
        <v>1</v>
      </c>
      <c r="L34" s="62"/>
      <c r="M34" s="62"/>
      <c r="N34" s="62"/>
      <c r="O34" s="62">
        <v>30</v>
      </c>
      <c r="P34" s="62"/>
      <c r="Q34" s="62"/>
      <c r="R34" s="62"/>
      <c r="S34" s="62"/>
      <c r="T34" s="62"/>
      <c r="U34" s="62">
        <v>1</v>
      </c>
      <c r="V34" s="62"/>
      <c r="W34" s="62"/>
      <c r="X34" s="61" t="s">
        <v>63</v>
      </c>
      <c r="Y34" s="61" t="s">
        <v>63</v>
      </c>
    </row>
    <row r="35" spans="1:25" ht="19.5" customHeight="1">
      <c r="A35" s="119" t="s">
        <v>147</v>
      </c>
      <c r="B35" s="66" t="s">
        <v>101</v>
      </c>
      <c r="C35" s="56">
        <f t="shared" si="0"/>
        <v>45</v>
      </c>
      <c r="D35" s="62">
        <v>30</v>
      </c>
      <c r="E35" s="62">
        <v>15</v>
      </c>
      <c r="F35" s="62"/>
      <c r="G35" s="62"/>
      <c r="H35" s="62"/>
      <c r="I35" s="62"/>
      <c r="J35" s="62">
        <v>10</v>
      </c>
      <c r="K35" s="62">
        <v>2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1" t="s">
        <v>64</v>
      </c>
      <c r="Y35" s="61"/>
    </row>
    <row r="36" spans="1:25" ht="27.75" customHeight="1">
      <c r="A36" s="119" t="s">
        <v>148</v>
      </c>
      <c r="B36" s="66" t="s">
        <v>168</v>
      </c>
      <c r="C36" s="56">
        <f t="shared" si="0"/>
        <v>55</v>
      </c>
      <c r="D36" s="62">
        <v>25</v>
      </c>
      <c r="E36" s="62">
        <v>30</v>
      </c>
      <c r="F36" s="62"/>
      <c r="G36" s="62"/>
      <c r="H36" s="62"/>
      <c r="I36" s="62"/>
      <c r="J36" s="62">
        <v>30</v>
      </c>
      <c r="K36" s="62">
        <v>2</v>
      </c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1" t="s">
        <v>73</v>
      </c>
      <c r="Y36" s="61"/>
    </row>
    <row r="37" spans="1:25" ht="27" customHeight="1">
      <c r="A37" s="119" t="s">
        <v>149</v>
      </c>
      <c r="B37" s="139" t="s">
        <v>102</v>
      </c>
      <c r="C37" s="140">
        <f t="shared" si="0"/>
        <v>30</v>
      </c>
      <c r="D37" s="68">
        <v>15</v>
      </c>
      <c r="E37" s="68"/>
      <c r="F37" s="68"/>
      <c r="G37" s="68">
        <v>15</v>
      </c>
      <c r="H37" s="68"/>
      <c r="I37" s="68"/>
      <c r="J37" s="68">
        <v>20</v>
      </c>
      <c r="K37" s="68">
        <v>2</v>
      </c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1" t="s">
        <v>73</v>
      </c>
      <c r="Y37" s="61"/>
    </row>
    <row r="38" spans="1:25" ht="18" customHeight="1">
      <c r="A38" s="119" t="s">
        <v>150</v>
      </c>
      <c r="B38" s="66" t="s">
        <v>103</v>
      </c>
      <c r="C38" s="56">
        <f t="shared" si="0"/>
        <v>15</v>
      </c>
      <c r="D38" s="62">
        <v>15</v>
      </c>
      <c r="E38" s="62"/>
      <c r="F38" s="62"/>
      <c r="G38" s="62"/>
      <c r="H38" s="62"/>
      <c r="I38" s="62"/>
      <c r="J38" s="62">
        <v>10</v>
      </c>
      <c r="K38" s="62">
        <v>1</v>
      </c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1" t="s">
        <v>104</v>
      </c>
      <c r="Y38" s="61"/>
    </row>
    <row r="39" spans="1:25" ht="18" customHeight="1">
      <c r="A39" s="119" t="s">
        <v>151</v>
      </c>
      <c r="B39" s="66" t="s">
        <v>105</v>
      </c>
      <c r="C39" s="56">
        <f t="shared" si="0"/>
        <v>40</v>
      </c>
      <c r="D39" s="62">
        <v>30</v>
      </c>
      <c r="E39" s="62"/>
      <c r="F39" s="62">
        <v>10</v>
      </c>
      <c r="G39" s="62"/>
      <c r="H39" s="62"/>
      <c r="I39" s="62"/>
      <c r="J39" s="62">
        <v>15</v>
      </c>
      <c r="K39" s="62">
        <v>2</v>
      </c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1" t="s">
        <v>73</v>
      </c>
      <c r="Y39" s="61"/>
    </row>
    <row r="40" spans="1:25" ht="18" customHeight="1">
      <c r="A40" s="119" t="s">
        <v>152</v>
      </c>
      <c r="B40" s="66" t="s">
        <v>106</v>
      </c>
      <c r="C40" s="56">
        <f t="shared" si="0"/>
        <v>45</v>
      </c>
      <c r="D40" s="62">
        <v>25</v>
      </c>
      <c r="E40" s="62">
        <v>20</v>
      </c>
      <c r="F40" s="62"/>
      <c r="G40" s="62"/>
      <c r="H40" s="62"/>
      <c r="I40" s="62"/>
      <c r="J40" s="62">
        <v>10</v>
      </c>
      <c r="K40" s="62">
        <v>2</v>
      </c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1" t="s">
        <v>73</v>
      </c>
      <c r="Y40" s="61"/>
    </row>
    <row r="41" spans="1:25" ht="18.75" customHeight="1">
      <c r="A41" s="119" t="s">
        <v>153</v>
      </c>
      <c r="B41" s="66" t="s">
        <v>107</v>
      </c>
      <c r="C41" s="56">
        <f t="shared" si="0"/>
        <v>45</v>
      </c>
      <c r="D41" s="62">
        <v>25</v>
      </c>
      <c r="E41" s="62"/>
      <c r="F41" s="62">
        <v>20</v>
      </c>
      <c r="G41" s="62"/>
      <c r="H41" s="62"/>
      <c r="I41" s="62"/>
      <c r="J41" s="62">
        <v>15</v>
      </c>
      <c r="K41" s="62">
        <v>2</v>
      </c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1" t="s">
        <v>73</v>
      </c>
      <c r="Y41" s="61"/>
    </row>
    <row r="42" spans="1:25" ht="18" customHeight="1">
      <c r="A42" s="119" t="s">
        <v>154</v>
      </c>
      <c r="B42" s="66" t="s">
        <v>108</v>
      </c>
      <c r="C42" s="56">
        <f t="shared" si="0"/>
        <v>15</v>
      </c>
      <c r="D42" s="62">
        <v>15</v>
      </c>
      <c r="E42" s="62"/>
      <c r="F42" s="62"/>
      <c r="G42" s="62"/>
      <c r="H42" s="62"/>
      <c r="I42" s="62"/>
      <c r="J42" s="62">
        <v>10</v>
      </c>
      <c r="K42" s="62">
        <v>1</v>
      </c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1" t="s">
        <v>73</v>
      </c>
      <c r="Y42" s="61"/>
    </row>
    <row r="43" spans="1:25" ht="54.75" customHeight="1">
      <c r="A43" s="119" t="s">
        <v>155</v>
      </c>
      <c r="B43" s="66" t="s">
        <v>109</v>
      </c>
      <c r="C43" s="56">
        <f t="shared" si="0"/>
        <v>30</v>
      </c>
      <c r="D43" s="62"/>
      <c r="E43" s="62">
        <v>30</v>
      </c>
      <c r="F43" s="62"/>
      <c r="G43" s="62"/>
      <c r="H43" s="62"/>
      <c r="I43" s="62"/>
      <c r="J43" s="62">
        <v>25</v>
      </c>
      <c r="K43" s="62">
        <v>1</v>
      </c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1" t="s">
        <v>73</v>
      </c>
      <c r="Y43" s="61"/>
    </row>
    <row r="44" spans="1:25" ht="18" customHeight="1">
      <c r="A44" s="119" t="s">
        <v>156</v>
      </c>
      <c r="B44" s="66" t="s">
        <v>110</v>
      </c>
      <c r="C44" s="56">
        <f t="shared" si="0"/>
        <v>55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>
        <v>15</v>
      </c>
      <c r="O44" s="62">
        <v>40</v>
      </c>
      <c r="P44" s="62"/>
      <c r="Q44" s="62"/>
      <c r="R44" s="62"/>
      <c r="S44" s="62"/>
      <c r="T44" s="62">
        <v>15</v>
      </c>
      <c r="U44" s="62">
        <v>2</v>
      </c>
      <c r="V44" s="62"/>
      <c r="W44" s="62"/>
      <c r="X44" s="61"/>
      <c r="Y44" s="61" t="s">
        <v>73</v>
      </c>
    </row>
    <row r="45" spans="1:25" ht="18" customHeight="1">
      <c r="A45" s="119" t="s">
        <v>157</v>
      </c>
      <c r="B45" s="66" t="s">
        <v>111</v>
      </c>
      <c r="C45" s="56">
        <f t="shared" si="0"/>
        <v>35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>
        <v>15</v>
      </c>
      <c r="O45" s="62"/>
      <c r="P45" s="62">
        <v>20</v>
      </c>
      <c r="Q45" s="62"/>
      <c r="R45" s="62"/>
      <c r="S45" s="62"/>
      <c r="T45" s="62">
        <v>15</v>
      </c>
      <c r="U45" s="62">
        <v>2</v>
      </c>
      <c r="V45" s="62"/>
      <c r="W45" s="62"/>
      <c r="X45" s="61"/>
      <c r="Y45" s="61" t="s">
        <v>73</v>
      </c>
    </row>
    <row r="46" spans="1:25" ht="18" customHeight="1">
      <c r="A46" s="119" t="s">
        <v>158</v>
      </c>
      <c r="B46" s="66" t="s">
        <v>112</v>
      </c>
      <c r="C46" s="56">
        <f t="shared" si="0"/>
        <v>30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>
        <v>30</v>
      </c>
      <c r="O46" s="62"/>
      <c r="P46" s="62"/>
      <c r="Q46" s="62"/>
      <c r="R46" s="62"/>
      <c r="S46" s="62"/>
      <c r="T46" s="62">
        <v>15</v>
      </c>
      <c r="U46" s="62">
        <v>2</v>
      </c>
      <c r="V46" s="62"/>
      <c r="W46" s="62"/>
      <c r="X46" s="61"/>
      <c r="Y46" s="61" t="s">
        <v>73</v>
      </c>
    </row>
    <row r="47" spans="1:25" ht="18" customHeight="1">
      <c r="A47" s="119" t="s">
        <v>159</v>
      </c>
      <c r="B47" s="139" t="s">
        <v>113</v>
      </c>
      <c r="C47" s="140">
        <v>60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>
        <v>25</v>
      </c>
      <c r="O47" s="68">
        <v>5</v>
      </c>
      <c r="P47" s="68">
        <v>14</v>
      </c>
      <c r="Q47" s="68">
        <v>16</v>
      </c>
      <c r="R47" s="68"/>
      <c r="S47" s="68"/>
      <c r="T47" s="68">
        <v>15</v>
      </c>
      <c r="U47" s="68">
        <v>3</v>
      </c>
      <c r="V47" s="62"/>
      <c r="W47" s="62"/>
      <c r="X47" s="61"/>
      <c r="Y47" s="61" t="s">
        <v>73</v>
      </c>
    </row>
    <row r="48" spans="1:25" ht="31.5" customHeight="1">
      <c r="A48" s="119" t="s">
        <v>160</v>
      </c>
      <c r="B48" s="139" t="s">
        <v>167</v>
      </c>
      <c r="C48" s="140">
        <v>30</v>
      </c>
      <c r="D48" s="68">
        <v>15</v>
      </c>
      <c r="E48" s="68"/>
      <c r="F48" s="68"/>
      <c r="G48" s="68"/>
      <c r="H48" s="68"/>
      <c r="I48" s="68"/>
      <c r="J48" s="68"/>
      <c r="K48" s="68">
        <v>1</v>
      </c>
      <c r="L48" s="68"/>
      <c r="M48" s="68"/>
      <c r="N48" s="68"/>
      <c r="O48" s="68">
        <v>15</v>
      </c>
      <c r="P48" s="68"/>
      <c r="Q48" s="68"/>
      <c r="R48" s="68"/>
      <c r="S48" s="68"/>
      <c r="T48" s="68">
        <v>20</v>
      </c>
      <c r="U48" s="68">
        <v>1</v>
      </c>
      <c r="V48" s="62"/>
      <c r="W48" s="62"/>
      <c r="X48" s="61" t="s">
        <v>63</v>
      </c>
      <c r="Y48" s="61" t="s">
        <v>73</v>
      </c>
    </row>
    <row r="49" spans="1:25" ht="18" customHeight="1">
      <c r="A49" s="119" t="s">
        <v>161</v>
      </c>
      <c r="B49" s="139" t="s">
        <v>114</v>
      </c>
      <c r="C49" s="140">
        <v>40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>
        <v>20</v>
      </c>
      <c r="O49" s="68"/>
      <c r="P49" s="68"/>
      <c r="Q49" s="68"/>
      <c r="R49" s="68">
        <v>20</v>
      </c>
      <c r="S49" s="68"/>
      <c r="T49" s="68">
        <v>20</v>
      </c>
      <c r="U49" s="68">
        <v>2</v>
      </c>
      <c r="V49" s="62">
        <v>1</v>
      </c>
      <c r="W49" s="62"/>
      <c r="X49" s="61"/>
      <c r="Y49" s="61" t="s">
        <v>73</v>
      </c>
    </row>
    <row r="50" spans="1:25" ht="45.75" customHeight="1">
      <c r="A50" s="120">
        <v>20</v>
      </c>
      <c r="B50" s="121" t="s">
        <v>179</v>
      </c>
      <c r="C50" s="56">
        <f t="shared" si="0"/>
        <v>0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>
        <v>120</v>
      </c>
      <c r="T50" s="70"/>
      <c r="U50" s="70"/>
      <c r="V50" s="70"/>
      <c r="W50" s="70">
        <v>3</v>
      </c>
      <c r="X50" s="72"/>
      <c r="Y50" s="72" t="s">
        <v>63</v>
      </c>
    </row>
    <row r="51" spans="1:25" ht="22.5" customHeight="1" thickBot="1">
      <c r="A51" s="122" t="s">
        <v>162</v>
      </c>
      <c r="B51" s="98" t="s">
        <v>171</v>
      </c>
      <c r="C51" s="99">
        <f t="shared" si="0"/>
        <v>4</v>
      </c>
      <c r="D51" s="123">
        <v>4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 t="s">
        <v>63</v>
      </c>
      <c r="Y51" s="123"/>
    </row>
    <row r="52" spans="1:25" ht="18" customHeight="1" thickBot="1" thickTop="1">
      <c r="A52" s="106" t="s">
        <v>163</v>
      </c>
      <c r="B52" s="102" t="s">
        <v>141</v>
      </c>
      <c r="C52" s="56">
        <f>SUM(D52:H52,N52:R52)</f>
        <v>1104</v>
      </c>
      <c r="D52" s="103">
        <f>SUM(D31:D51)</f>
        <v>294</v>
      </c>
      <c r="E52" s="103">
        <f aca="true" t="shared" si="1" ref="E52:W52">SUM(E31:E50)</f>
        <v>125</v>
      </c>
      <c r="F52" s="103">
        <f t="shared" si="1"/>
        <v>130</v>
      </c>
      <c r="G52" s="103">
        <f t="shared" si="1"/>
        <v>25</v>
      </c>
      <c r="H52" s="103">
        <f t="shared" si="1"/>
        <v>40</v>
      </c>
      <c r="I52" s="103">
        <f t="shared" si="1"/>
        <v>0</v>
      </c>
      <c r="J52" s="103">
        <f t="shared" si="1"/>
        <v>174</v>
      </c>
      <c r="K52" s="105">
        <f t="shared" si="1"/>
        <v>28</v>
      </c>
      <c r="L52" s="105">
        <f t="shared" si="1"/>
        <v>2</v>
      </c>
      <c r="M52" s="105">
        <f t="shared" si="1"/>
        <v>0</v>
      </c>
      <c r="N52" s="103">
        <f t="shared" si="1"/>
        <v>185</v>
      </c>
      <c r="O52" s="103">
        <f t="shared" si="1"/>
        <v>90</v>
      </c>
      <c r="P52" s="103">
        <f t="shared" si="1"/>
        <v>109</v>
      </c>
      <c r="Q52" s="103">
        <f t="shared" si="1"/>
        <v>46</v>
      </c>
      <c r="R52" s="103">
        <f t="shared" si="1"/>
        <v>60</v>
      </c>
      <c r="S52" s="103">
        <f t="shared" si="1"/>
        <v>240</v>
      </c>
      <c r="T52" s="103">
        <f t="shared" si="1"/>
        <v>131</v>
      </c>
      <c r="U52" s="105">
        <f t="shared" si="1"/>
        <v>21</v>
      </c>
      <c r="V52" s="105">
        <f t="shared" si="1"/>
        <v>3</v>
      </c>
      <c r="W52" s="105">
        <f t="shared" si="1"/>
        <v>6</v>
      </c>
      <c r="X52" s="103"/>
      <c r="Y52" s="78"/>
    </row>
    <row r="53" spans="1:25" ht="18" customHeight="1" thickBot="1" thickTop="1">
      <c r="A53" s="107" t="s">
        <v>164</v>
      </c>
      <c r="B53" s="124" t="s">
        <v>78</v>
      </c>
      <c r="C53" s="75">
        <f>J52+T52</f>
        <v>305</v>
      </c>
      <c r="D53" s="125"/>
      <c r="E53" s="126"/>
      <c r="F53" s="126"/>
      <c r="G53" s="126"/>
      <c r="H53" s="126"/>
      <c r="I53" s="126"/>
      <c r="J53" s="126"/>
      <c r="K53" s="180">
        <f>SUM(K52:M52)</f>
        <v>30</v>
      </c>
      <c r="L53" s="181"/>
      <c r="M53" s="182"/>
      <c r="N53" s="127"/>
      <c r="O53" s="127"/>
      <c r="P53" s="127"/>
      <c r="Q53" s="127"/>
      <c r="R53" s="127"/>
      <c r="S53" s="127"/>
      <c r="T53" s="127"/>
      <c r="U53" s="180">
        <f>SUM(U52:W52)</f>
        <v>30</v>
      </c>
      <c r="V53" s="181"/>
      <c r="W53" s="182"/>
      <c r="X53" s="82"/>
      <c r="Y53" s="82"/>
    </row>
    <row r="54" spans="1:25" ht="18" customHeight="1" thickBot="1" thickTop="1">
      <c r="A54" s="107" t="s">
        <v>165</v>
      </c>
      <c r="B54" s="128" t="s">
        <v>79</v>
      </c>
      <c r="C54" s="129">
        <f>SUM(I52+S52)</f>
        <v>240</v>
      </c>
      <c r="D54" s="130"/>
      <c r="E54" s="131"/>
      <c r="F54" s="131"/>
      <c r="G54" s="131"/>
      <c r="H54" s="132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87"/>
      <c r="U54" s="87"/>
      <c r="V54" s="87"/>
      <c r="W54" s="87"/>
      <c r="X54" s="87"/>
      <c r="Y54" s="87"/>
    </row>
    <row r="55" spans="1:25" ht="18" customHeight="1" thickTop="1">
      <c r="A55" s="143" t="s">
        <v>166</v>
      </c>
      <c r="B55" s="133" t="s">
        <v>142</v>
      </c>
      <c r="C55" s="134">
        <f>SUM(C52:C54)</f>
        <v>1649</v>
      </c>
      <c r="D55" s="189" t="s">
        <v>81</v>
      </c>
      <c r="E55" s="189"/>
      <c r="F55" s="189"/>
      <c r="G55" s="189"/>
      <c r="H55" s="189"/>
      <c r="I55" s="144">
        <f>SUM(H52,R52)</f>
        <v>100</v>
      </c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87"/>
      <c r="U55" s="87"/>
      <c r="V55" s="87"/>
      <c r="W55" s="87"/>
      <c r="X55" s="87"/>
      <c r="Y55" s="87"/>
    </row>
    <row r="56" spans="1:25" ht="18" customHeight="1">
      <c r="A56" s="145">
        <v>26</v>
      </c>
      <c r="B56" s="146" t="s">
        <v>186</v>
      </c>
      <c r="C56" s="147">
        <v>30</v>
      </c>
      <c r="D56" s="148"/>
      <c r="E56" s="148"/>
      <c r="F56" s="148">
        <v>15</v>
      </c>
      <c r="G56" s="148"/>
      <c r="H56" s="148"/>
      <c r="I56" s="147"/>
      <c r="J56" s="148"/>
      <c r="K56" s="148"/>
      <c r="L56" s="148"/>
      <c r="M56" s="148"/>
      <c r="N56" s="148"/>
      <c r="O56" s="148"/>
      <c r="P56" s="148">
        <v>15</v>
      </c>
      <c r="Q56" s="148"/>
      <c r="R56" s="148"/>
      <c r="S56" s="148"/>
      <c r="T56" s="149"/>
      <c r="U56" s="149"/>
      <c r="V56" s="149"/>
      <c r="W56" s="149"/>
      <c r="X56" s="149" t="s">
        <v>63</v>
      </c>
      <c r="Y56" s="149" t="s">
        <v>63</v>
      </c>
    </row>
    <row r="57" spans="1:25" ht="18" customHeight="1">
      <c r="A57" s="136"/>
      <c r="B57" s="85"/>
      <c r="C57" s="135"/>
      <c r="D57" s="86"/>
      <c r="E57" s="86"/>
      <c r="F57" s="86"/>
      <c r="G57" s="86"/>
      <c r="H57" s="86"/>
      <c r="I57" s="135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87"/>
      <c r="U57" s="87"/>
      <c r="V57" s="87"/>
      <c r="W57" s="87"/>
      <c r="X57" s="87"/>
      <c r="Y57" s="87"/>
    </row>
    <row r="58" spans="1:25" ht="18" customHeight="1">
      <c r="A58" s="136"/>
      <c r="B58" s="85"/>
      <c r="C58" s="135"/>
      <c r="D58" s="86"/>
      <c r="E58" s="86"/>
      <c r="F58" s="86"/>
      <c r="G58" s="86"/>
      <c r="H58" s="86"/>
      <c r="I58" s="135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87"/>
      <c r="U58" s="87"/>
      <c r="V58" s="87"/>
      <c r="W58" s="87"/>
      <c r="X58" s="87"/>
      <c r="Y58" s="87"/>
    </row>
    <row r="59" spans="1:25" ht="18" customHeight="1">
      <c r="A59" s="45"/>
      <c r="B59" s="32"/>
      <c r="C59" s="33"/>
      <c r="D59" s="34"/>
      <c r="E59" s="34"/>
      <c r="F59" s="34"/>
      <c r="G59" s="34"/>
      <c r="H59" s="34"/>
      <c r="I59" s="3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8"/>
      <c r="U59" s="28"/>
      <c r="V59" s="30"/>
      <c r="W59" s="28"/>
      <c r="X59" s="28"/>
      <c r="Y59" s="28"/>
    </row>
    <row r="60" spans="1:25" ht="16.5">
      <c r="A60" s="32"/>
      <c r="B60" s="12"/>
      <c r="C60" s="13"/>
      <c r="D60" s="11"/>
      <c r="E60" s="11"/>
      <c r="F60" s="11"/>
      <c r="G60" s="11"/>
      <c r="H60" s="15"/>
      <c r="I60" s="1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29"/>
      <c r="U60" s="28"/>
      <c r="V60" s="11"/>
      <c r="W60" s="11"/>
      <c r="X60" s="11"/>
      <c r="Y60" s="28"/>
    </row>
    <row r="61" spans="1:25" ht="17.25" thickBot="1">
      <c r="A61" s="32"/>
      <c r="B61" s="32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29"/>
      <c r="U61" s="28"/>
      <c r="V61" s="28"/>
      <c r="W61" s="28"/>
      <c r="X61" s="28"/>
      <c r="Y61" s="28"/>
    </row>
    <row r="62" spans="1:25" ht="28.5" thickBot="1">
      <c r="A62" s="190" t="s">
        <v>182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2"/>
    </row>
    <row r="63" spans="1:25" ht="35.25" customHeight="1" thickBot="1" thickTop="1">
      <c r="A63" s="193" t="s">
        <v>43</v>
      </c>
      <c r="B63" s="226" t="s">
        <v>44</v>
      </c>
      <c r="C63" s="222" t="s">
        <v>136</v>
      </c>
      <c r="D63" s="195" t="s">
        <v>46</v>
      </c>
      <c r="E63" s="195"/>
      <c r="F63" s="195"/>
      <c r="G63" s="195"/>
      <c r="H63" s="195"/>
      <c r="I63" s="195"/>
      <c r="J63" s="195"/>
      <c r="K63" s="195" t="s">
        <v>47</v>
      </c>
      <c r="L63" s="195"/>
      <c r="M63" s="195"/>
      <c r="N63" s="195" t="s">
        <v>48</v>
      </c>
      <c r="O63" s="195"/>
      <c r="P63" s="195"/>
      <c r="Q63" s="195"/>
      <c r="R63" s="195"/>
      <c r="S63" s="195"/>
      <c r="T63" s="195"/>
      <c r="U63" s="195" t="s">
        <v>47</v>
      </c>
      <c r="V63" s="195"/>
      <c r="W63" s="195"/>
      <c r="X63" s="222" t="s">
        <v>49</v>
      </c>
      <c r="Y63" s="222"/>
    </row>
    <row r="64" spans="1:25" ht="39.75" thickBot="1" thickTop="1">
      <c r="A64" s="194"/>
      <c r="B64" s="226"/>
      <c r="C64" s="222"/>
      <c r="D64" s="53" t="s">
        <v>50</v>
      </c>
      <c r="E64" s="53" t="s">
        <v>51</v>
      </c>
      <c r="F64" s="53" t="s">
        <v>52</v>
      </c>
      <c r="G64" s="53" t="s">
        <v>178</v>
      </c>
      <c r="H64" s="53" t="s">
        <v>53</v>
      </c>
      <c r="I64" s="53" t="s">
        <v>54</v>
      </c>
      <c r="J64" s="53" t="s">
        <v>55</v>
      </c>
      <c r="K64" s="53" t="s">
        <v>47</v>
      </c>
      <c r="L64" s="53" t="s">
        <v>56</v>
      </c>
      <c r="M64" s="53" t="s">
        <v>57</v>
      </c>
      <c r="N64" s="53" t="s">
        <v>50</v>
      </c>
      <c r="O64" s="53" t="s">
        <v>51</v>
      </c>
      <c r="P64" s="53" t="s">
        <v>52</v>
      </c>
      <c r="Q64" s="53" t="s">
        <v>176</v>
      </c>
      <c r="R64" s="53" t="s">
        <v>53</v>
      </c>
      <c r="S64" s="53" t="s">
        <v>54</v>
      </c>
      <c r="T64" s="53" t="s">
        <v>55</v>
      </c>
      <c r="U64" s="53" t="s">
        <v>47</v>
      </c>
      <c r="V64" s="53" t="s">
        <v>58</v>
      </c>
      <c r="W64" s="53" t="s">
        <v>59</v>
      </c>
      <c r="X64" s="53" t="s">
        <v>60</v>
      </c>
      <c r="Y64" s="53" t="s">
        <v>61</v>
      </c>
    </row>
    <row r="65" spans="1:25" ht="18" customHeight="1" thickTop="1">
      <c r="A65" s="54" t="s">
        <v>143</v>
      </c>
      <c r="B65" s="55" t="s">
        <v>62</v>
      </c>
      <c r="C65" s="187">
        <f>SUM(D65:H65,N65:R65,N66:R66,D66:H66)</f>
        <v>225</v>
      </c>
      <c r="D65" s="57">
        <v>15</v>
      </c>
      <c r="E65" s="57"/>
      <c r="F65" s="57"/>
      <c r="G65" s="57"/>
      <c r="H65" s="57">
        <v>40</v>
      </c>
      <c r="I65" s="199">
        <v>80</v>
      </c>
      <c r="J65" s="57">
        <v>7</v>
      </c>
      <c r="K65" s="57">
        <v>1.5</v>
      </c>
      <c r="L65" s="58">
        <v>2</v>
      </c>
      <c r="M65" s="197">
        <v>2</v>
      </c>
      <c r="N65" s="57">
        <v>15</v>
      </c>
      <c r="O65" s="57"/>
      <c r="P65" s="57"/>
      <c r="Q65" s="57"/>
      <c r="R65" s="57">
        <v>40</v>
      </c>
      <c r="S65" s="199">
        <v>80</v>
      </c>
      <c r="T65" s="57">
        <v>7</v>
      </c>
      <c r="U65" s="57">
        <v>0.5</v>
      </c>
      <c r="V65" s="57">
        <v>2</v>
      </c>
      <c r="W65" s="199">
        <v>2</v>
      </c>
      <c r="X65" s="56" t="s">
        <v>63</v>
      </c>
      <c r="Y65" s="59" t="s">
        <v>64</v>
      </c>
    </row>
    <row r="66" spans="1:25" ht="15">
      <c r="A66" s="60" t="s">
        <v>144</v>
      </c>
      <c r="B66" s="137" t="s">
        <v>65</v>
      </c>
      <c r="C66" s="188"/>
      <c r="D66" s="62">
        <v>15</v>
      </c>
      <c r="E66" s="62"/>
      <c r="F66" s="62"/>
      <c r="G66" s="62"/>
      <c r="H66" s="62">
        <v>40</v>
      </c>
      <c r="I66" s="186"/>
      <c r="J66" s="62">
        <v>8</v>
      </c>
      <c r="K66" s="62">
        <v>1</v>
      </c>
      <c r="L66" s="62">
        <v>2</v>
      </c>
      <c r="M66" s="198"/>
      <c r="N66" s="62">
        <v>20</v>
      </c>
      <c r="O66" s="62"/>
      <c r="P66" s="62"/>
      <c r="Q66" s="62">
        <v>20</v>
      </c>
      <c r="R66" s="62">
        <v>20</v>
      </c>
      <c r="S66" s="186"/>
      <c r="T66" s="62">
        <v>8</v>
      </c>
      <c r="U66" s="62">
        <v>1</v>
      </c>
      <c r="V66" s="62">
        <v>2</v>
      </c>
      <c r="W66" s="186"/>
      <c r="X66" s="61" t="s">
        <v>63</v>
      </c>
      <c r="Y66" s="65" t="s">
        <v>64</v>
      </c>
    </row>
    <row r="67" spans="1:25" ht="18" customHeight="1">
      <c r="A67" s="60" t="s">
        <v>145</v>
      </c>
      <c r="B67" s="66" t="s">
        <v>66</v>
      </c>
      <c r="C67" s="187">
        <f>SUM(D67:H67,N67:R67,N68:R68,D68:H68)</f>
        <v>185</v>
      </c>
      <c r="D67" s="62">
        <v>25</v>
      </c>
      <c r="E67" s="62"/>
      <c r="F67" s="62"/>
      <c r="G67" s="62"/>
      <c r="H67" s="62">
        <v>30</v>
      </c>
      <c r="I67" s="186">
        <v>80</v>
      </c>
      <c r="J67" s="62">
        <v>7</v>
      </c>
      <c r="K67" s="62">
        <v>1.5</v>
      </c>
      <c r="L67" s="62">
        <v>1.5</v>
      </c>
      <c r="M67" s="186">
        <v>2</v>
      </c>
      <c r="N67" s="62">
        <v>10</v>
      </c>
      <c r="O67" s="62"/>
      <c r="P67" s="62"/>
      <c r="Q67" s="62"/>
      <c r="R67" s="62">
        <v>30</v>
      </c>
      <c r="S67" s="186">
        <v>80</v>
      </c>
      <c r="T67" s="62">
        <v>7</v>
      </c>
      <c r="U67" s="62">
        <v>0.5</v>
      </c>
      <c r="V67" s="62">
        <v>1.5</v>
      </c>
      <c r="W67" s="186">
        <v>2</v>
      </c>
      <c r="X67" s="61" t="s">
        <v>63</v>
      </c>
      <c r="Y67" s="65" t="s">
        <v>64</v>
      </c>
    </row>
    <row r="68" spans="1:25" ht="20.25" customHeight="1">
      <c r="A68" s="60" t="s">
        <v>146</v>
      </c>
      <c r="B68" s="66" t="s">
        <v>67</v>
      </c>
      <c r="C68" s="188"/>
      <c r="D68" s="62">
        <v>20</v>
      </c>
      <c r="E68" s="62"/>
      <c r="F68" s="62"/>
      <c r="G68" s="62"/>
      <c r="H68" s="62">
        <v>30</v>
      </c>
      <c r="I68" s="186"/>
      <c r="J68" s="62">
        <v>8</v>
      </c>
      <c r="K68" s="62">
        <v>1</v>
      </c>
      <c r="L68" s="62">
        <v>1.5</v>
      </c>
      <c r="M68" s="186"/>
      <c r="N68" s="62">
        <v>10</v>
      </c>
      <c r="O68" s="62"/>
      <c r="P68" s="62"/>
      <c r="Q68" s="62">
        <v>10</v>
      </c>
      <c r="R68" s="62">
        <v>20</v>
      </c>
      <c r="S68" s="186"/>
      <c r="T68" s="62">
        <v>8</v>
      </c>
      <c r="U68" s="62">
        <v>1</v>
      </c>
      <c r="V68" s="62">
        <v>1.5</v>
      </c>
      <c r="W68" s="186"/>
      <c r="X68" s="61" t="s">
        <v>63</v>
      </c>
      <c r="Y68" s="65" t="s">
        <v>64</v>
      </c>
    </row>
    <row r="69" spans="1:25" ht="18" customHeight="1">
      <c r="A69" s="60" t="s">
        <v>147</v>
      </c>
      <c r="B69" s="66" t="s">
        <v>68</v>
      </c>
      <c r="C69" s="187">
        <f>SUM(D69:H69,N69:R69,N70:R70,D70:H70)</f>
        <v>185</v>
      </c>
      <c r="D69" s="62">
        <v>15</v>
      </c>
      <c r="E69" s="62"/>
      <c r="F69" s="62"/>
      <c r="G69" s="62"/>
      <c r="H69" s="62">
        <v>30</v>
      </c>
      <c r="I69" s="186">
        <v>80</v>
      </c>
      <c r="J69" s="62">
        <v>7</v>
      </c>
      <c r="K69" s="62">
        <v>1</v>
      </c>
      <c r="L69" s="62">
        <v>1.5</v>
      </c>
      <c r="M69" s="186">
        <v>2</v>
      </c>
      <c r="N69" s="62">
        <v>15</v>
      </c>
      <c r="O69" s="62"/>
      <c r="P69" s="62"/>
      <c r="Q69" s="62"/>
      <c r="R69" s="62">
        <v>30</v>
      </c>
      <c r="S69" s="186">
        <v>80</v>
      </c>
      <c r="T69" s="62">
        <v>7</v>
      </c>
      <c r="U69" s="62">
        <v>1</v>
      </c>
      <c r="V69" s="62">
        <v>1.5</v>
      </c>
      <c r="W69" s="186">
        <v>2</v>
      </c>
      <c r="X69" s="61" t="s">
        <v>63</v>
      </c>
      <c r="Y69" s="65" t="s">
        <v>64</v>
      </c>
    </row>
    <row r="70" spans="1:25" ht="19.5" customHeight="1">
      <c r="A70" s="60" t="s">
        <v>148</v>
      </c>
      <c r="B70" s="66" t="s">
        <v>69</v>
      </c>
      <c r="C70" s="188"/>
      <c r="D70" s="62">
        <v>15</v>
      </c>
      <c r="E70" s="62"/>
      <c r="F70" s="62"/>
      <c r="G70" s="62"/>
      <c r="H70" s="62">
        <v>30</v>
      </c>
      <c r="I70" s="186"/>
      <c r="J70" s="62">
        <v>8</v>
      </c>
      <c r="K70" s="62">
        <v>1.5</v>
      </c>
      <c r="L70" s="62">
        <v>1.5</v>
      </c>
      <c r="M70" s="186"/>
      <c r="N70" s="62">
        <v>20</v>
      </c>
      <c r="O70" s="62"/>
      <c r="P70" s="62"/>
      <c r="Q70" s="62">
        <v>10</v>
      </c>
      <c r="R70" s="62">
        <v>20</v>
      </c>
      <c r="S70" s="186"/>
      <c r="T70" s="62">
        <v>8</v>
      </c>
      <c r="U70" s="62">
        <v>0.5</v>
      </c>
      <c r="V70" s="62">
        <v>1.5</v>
      </c>
      <c r="W70" s="186"/>
      <c r="X70" s="61" t="s">
        <v>63</v>
      </c>
      <c r="Y70" s="65" t="s">
        <v>64</v>
      </c>
    </row>
    <row r="71" spans="1:25" ht="18" customHeight="1">
      <c r="A71" s="60" t="s">
        <v>149</v>
      </c>
      <c r="B71" s="66" t="s">
        <v>70</v>
      </c>
      <c r="C71" s="187">
        <f>SUM(D71:H71,N71:R71,N72:R72,D72:H72)</f>
        <v>135</v>
      </c>
      <c r="D71" s="62">
        <v>15</v>
      </c>
      <c r="E71" s="62"/>
      <c r="F71" s="62"/>
      <c r="G71" s="62"/>
      <c r="H71" s="62">
        <v>20</v>
      </c>
      <c r="I71" s="62"/>
      <c r="J71" s="62">
        <v>7</v>
      </c>
      <c r="K71" s="62">
        <v>1</v>
      </c>
      <c r="L71" s="62">
        <v>1</v>
      </c>
      <c r="M71" s="62"/>
      <c r="N71" s="62">
        <v>15</v>
      </c>
      <c r="O71" s="62"/>
      <c r="P71" s="62"/>
      <c r="Q71" s="62"/>
      <c r="R71" s="62">
        <v>20</v>
      </c>
      <c r="S71" s="186">
        <v>80</v>
      </c>
      <c r="T71" s="62">
        <v>8</v>
      </c>
      <c r="U71" s="62">
        <v>1</v>
      </c>
      <c r="V71" s="62">
        <v>1</v>
      </c>
      <c r="W71" s="186">
        <v>2</v>
      </c>
      <c r="X71" s="61" t="s">
        <v>63</v>
      </c>
      <c r="Y71" s="65" t="s">
        <v>64</v>
      </c>
    </row>
    <row r="72" spans="1:25" ht="18" customHeight="1">
      <c r="A72" s="60" t="s">
        <v>150</v>
      </c>
      <c r="B72" s="66" t="s">
        <v>71</v>
      </c>
      <c r="C72" s="188"/>
      <c r="D72" s="62">
        <v>15</v>
      </c>
      <c r="E72" s="62"/>
      <c r="F72" s="62"/>
      <c r="G72" s="62"/>
      <c r="H72" s="62">
        <v>20</v>
      </c>
      <c r="I72" s="62"/>
      <c r="J72" s="62">
        <v>8</v>
      </c>
      <c r="K72" s="62">
        <v>0.5</v>
      </c>
      <c r="L72" s="62">
        <v>1</v>
      </c>
      <c r="M72" s="62"/>
      <c r="N72" s="62">
        <v>10</v>
      </c>
      <c r="O72" s="62"/>
      <c r="P72" s="62"/>
      <c r="Q72" s="62"/>
      <c r="R72" s="62">
        <v>20</v>
      </c>
      <c r="S72" s="186"/>
      <c r="T72" s="62">
        <v>7</v>
      </c>
      <c r="U72" s="62">
        <v>0.5</v>
      </c>
      <c r="V72" s="62">
        <v>1</v>
      </c>
      <c r="W72" s="186"/>
      <c r="X72" s="61" t="s">
        <v>63</v>
      </c>
      <c r="Y72" s="65" t="s">
        <v>64</v>
      </c>
    </row>
    <row r="73" spans="1:25" ht="18" customHeight="1">
      <c r="A73" s="60" t="s">
        <v>151</v>
      </c>
      <c r="B73" s="66" t="s">
        <v>72</v>
      </c>
      <c r="C73" s="61">
        <f>SUM(D73:H73,N73:R73)</f>
        <v>60</v>
      </c>
      <c r="D73" s="62"/>
      <c r="E73" s="62">
        <v>30</v>
      </c>
      <c r="F73" s="62"/>
      <c r="G73" s="62"/>
      <c r="H73" s="62"/>
      <c r="I73" s="62"/>
      <c r="J73" s="62"/>
      <c r="K73" s="62">
        <v>1</v>
      </c>
      <c r="L73" s="62"/>
      <c r="M73" s="62"/>
      <c r="N73" s="62"/>
      <c r="O73" s="62">
        <v>30</v>
      </c>
      <c r="P73" s="62"/>
      <c r="Q73" s="62"/>
      <c r="R73" s="62"/>
      <c r="S73" s="62"/>
      <c r="T73" s="62"/>
      <c r="U73" s="62">
        <v>1</v>
      </c>
      <c r="V73" s="62"/>
      <c r="W73" s="62"/>
      <c r="X73" s="61" t="s">
        <v>63</v>
      </c>
      <c r="Y73" s="65" t="s">
        <v>73</v>
      </c>
    </row>
    <row r="74" spans="1:25" ht="18" customHeight="1">
      <c r="A74" s="60" t="s">
        <v>152</v>
      </c>
      <c r="B74" s="66" t="s">
        <v>74</v>
      </c>
      <c r="C74" s="61">
        <f>SUM(D74:H74,N74:R74)</f>
        <v>60</v>
      </c>
      <c r="D74" s="62">
        <v>25</v>
      </c>
      <c r="E74" s="62"/>
      <c r="F74" s="62">
        <v>35</v>
      </c>
      <c r="G74" s="62"/>
      <c r="H74" s="62"/>
      <c r="I74" s="62"/>
      <c r="J74" s="62">
        <v>15</v>
      </c>
      <c r="K74" s="62">
        <v>2</v>
      </c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1" t="s">
        <v>64</v>
      </c>
      <c r="Y74" s="65"/>
    </row>
    <row r="75" spans="1:25" ht="18" customHeight="1">
      <c r="A75" s="60" t="s">
        <v>153</v>
      </c>
      <c r="B75" s="66" t="s">
        <v>75</v>
      </c>
      <c r="C75" s="61">
        <f>SUM(D75:H75,N75:R75)</f>
        <v>15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>
        <v>15</v>
      </c>
      <c r="O75" s="62"/>
      <c r="P75" s="62"/>
      <c r="Q75" s="62"/>
      <c r="R75" s="62"/>
      <c r="S75" s="62"/>
      <c r="T75" s="62">
        <v>15</v>
      </c>
      <c r="U75" s="62">
        <v>1</v>
      </c>
      <c r="V75" s="62"/>
      <c r="W75" s="62"/>
      <c r="X75" s="61"/>
      <c r="Y75" s="65" t="s">
        <v>73</v>
      </c>
    </row>
    <row r="76" spans="1:25" ht="18" customHeight="1" thickBot="1">
      <c r="A76" s="69" t="s">
        <v>154</v>
      </c>
      <c r="B76" s="138" t="s">
        <v>76</v>
      </c>
      <c r="C76" s="61">
        <f>SUM(D76:H76,N76:R76)</f>
        <v>55</v>
      </c>
      <c r="D76" s="70"/>
      <c r="E76" s="70"/>
      <c r="F76" s="70"/>
      <c r="G76" s="70"/>
      <c r="H76" s="70"/>
      <c r="I76" s="71"/>
      <c r="J76" s="70"/>
      <c r="K76" s="70"/>
      <c r="L76" s="70"/>
      <c r="M76" s="71"/>
      <c r="N76" s="70">
        <v>25</v>
      </c>
      <c r="O76" s="70">
        <v>30</v>
      </c>
      <c r="P76" s="70"/>
      <c r="Q76" s="70"/>
      <c r="R76" s="70"/>
      <c r="S76" s="70"/>
      <c r="T76" s="70">
        <v>15</v>
      </c>
      <c r="U76" s="70">
        <v>2</v>
      </c>
      <c r="V76" s="70"/>
      <c r="W76" s="70"/>
      <c r="X76" s="72"/>
      <c r="Y76" s="73" t="s">
        <v>73</v>
      </c>
    </row>
    <row r="77" spans="1:25" ht="18" customHeight="1" thickBot="1" thickTop="1">
      <c r="A77" s="53" t="s">
        <v>155</v>
      </c>
      <c r="B77" s="74" t="s">
        <v>77</v>
      </c>
      <c r="C77" s="75">
        <f>SUM(C65:C76)</f>
        <v>920</v>
      </c>
      <c r="D77" s="75">
        <f>SUM(D65:D76)</f>
        <v>160</v>
      </c>
      <c r="E77" s="75">
        <f>SUM(E65:E76)</f>
        <v>30</v>
      </c>
      <c r="F77" s="75">
        <f aca="true" t="shared" si="2" ref="F77:Y77">SUM(F65:F76)</f>
        <v>35</v>
      </c>
      <c r="G77" s="75">
        <f>SUM(G65:G76)</f>
        <v>0</v>
      </c>
      <c r="H77" s="75">
        <f t="shared" si="2"/>
        <v>240</v>
      </c>
      <c r="I77" s="75">
        <f>SUM(I65:I76)</f>
        <v>240</v>
      </c>
      <c r="J77" s="75">
        <f t="shared" si="2"/>
        <v>75</v>
      </c>
      <c r="K77" s="75">
        <f t="shared" si="2"/>
        <v>12</v>
      </c>
      <c r="L77" s="75">
        <f t="shared" si="2"/>
        <v>12</v>
      </c>
      <c r="M77" s="75">
        <f t="shared" si="2"/>
        <v>6</v>
      </c>
      <c r="N77" s="75">
        <f t="shared" si="2"/>
        <v>155</v>
      </c>
      <c r="O77" s="75">
        <f t="shared" si="2"/>
        <v>60</v>
      </c>
      <c r="P77" s="75">
        <f t="shared" si="2"/>
        <v>0</v>
      </c>
      <c r="Q77" s="75">
        <f>SUM(Q65:Q76)</f>
        <v>40</v>
      </c>
      <c r="R77" s="75">
        <f t="shared" si="2"/>
        <v>200</v>
      </c>
      <c r="S77" s="75">
        <f t="shared" si="2"/>
        <v>320</v>
      </c>
      <c r="T77" s="75">
        <f t="shared" si="2"/>
        <v>90</v>
      </c>
      <c r="U77" s="75">
        <f t="shared" si="2"/>
        <v>10</v>
      </c>
      <c r="V77" s="75">
        <f t="shared" si="2"/>
        <v>12</v>
      </c>
      <c r="W77" s="75">
        <f t="shared" si="2"/>
        <v>8</v>
      </c>
      <c r="X77" s="75">
        <f t="shared" si="2"/>
        <v>0</v>
      </c>
      <c r="Y77" s="75">
        <f t="shared" si="2"/>
        <v>0</v>
      </c>
    </row>
    <row r="78" spans="1:25" ht="18" customHeight="1" thickBot="1" thickTop="1">
      <c r="A78" s="76" t="s">
        <v>156</v>
      </c>
      <c r="B78" s="77" t="s">
        <v>78</v>
      </c>
      <c r="C78" s="78">
        <f>SUM(J77+T77)</f>
        <v>165</v>
      </c>
      <c r="D78" s="79"/>
      <c r="E78" s="80"/>
      <c r="F78" s="80"/>
      <c r="G78" s="80"/>
      <c r="H78" s="80"/>
      <c r="I78" s="80"/>
      <c r="J78" s="80"/>
      <c r="K78" s="223">
        <f>SUM(K77:M77)</f>
        <v>30</v>
      </c>
      <c r="L78" s="224"/>
      <c r="M78" s="225"/>
      <c r="N78" s="81"/>
      <c r="O78" s="81"/>
      <c r="P78" s="81"/>
      <c r="Q78" s="81"/>
      <c r="R78" s="81"/>
      <c r="S78" s="81"/>
      <c r="T78" s="81"/>
      <c r="U78" s="223">
        <f>SUM(U77:W77)</f>
        <v>30</v>
      </c>
      <c r="V78" s="224"/>
      <c r="W78" s="225"/>
      <c r="X78" s="82"/>
      <c r="Y78" s="82"/>
    </row>
    <row r="79" spans="1:25" ht="23.25" customHeight="1" thickBot="1" thickTop="1">
      <c r="A79" s="53" t="s">
        <v>157</v>
      </c>
      <c r="B79" s="83" t="s">
        <v>79</v>
      </c>
      <c r="C79" s="84">
        <f>SUM(I77+S77)</f>
        <v>560</v>
      </c>
      <c r="D79" s="85"/>
      <c r="E79" s="85"/>
      <c r="F79" s="85"/>
      <c r="G79" s="85"/>
      <c r="H79" s="85"/>
      <c r="I79" s="85"/>
      <c r="J79" s="85"/>
      <c r="K79" s="86"/>
      <c r="L79" s="86"/>
      <c r="M79" s="86"/>
      <c r="N79" s="85"/>
      <c r="O79" s="85"/>
      <c r="P79" s="85"/>
      <c r="Q79" s="85"/>
      <c r="R79" s="85"/>
      <c r="S79" s="85"/>
      <c r="T79" s="85"/>
      <c r="U79" s="86"/>
      <c r="V79" s="86"/>
      <c r="W79" s="86"/>
      <c r="X79" s="35"/>
      <c r="Y79" s="87"/>
    </row>
    <row r="80" spans="1:25" ht="32.25" customHeight="1" thickTop="1">
      <c r="A80" s="150" t="s">
        <v>158</v>
      </c>
      <c r="B80" s="133" t="s">
        <v>80</v>
      </c>
      <c r="C80" s="144">
        <f>SUM(C77:C79)</f>
        <v>1645</v>
      </c>
      <c r="D80" s="189" t="s">
        <v>81</v>
      </c>
      <c r="E80" s="189"/>
      <c r="F80" s="189"/>
      <c r="G80" s="189"/>
      <c r="H80" s="189"/>
      <c r="I80" s="144">
        <f>SUM(H77,Q77,R77)</f>
        <v>480</v>
      </c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46"/>
      <c r="U80" s="46"/>
      <c r="V80" s="46"/>
      <c r="W80" s="46"/>
      <c r="X80" s="87"/>
      <c r="Y80" s="87"/>
    </row>
    <row r="81" spans="1:25" s="154" customFormat="1" ht="13.5">
      <c r="A81" s="149">
        <v>17</v>
      </c>
      <c r="B81" s="155" t="s">
        <v>186</v>
      </c>
      <c r="C81" s="147">
        <v>30</v>
      </c>
      <c r="D81" s="148"/>
      <c r="E81" s="148"/>
      <c r="F81" s="148">
        <v>15</v>
      </c>
      <c r="G81" s="148"/>
      <c r="H81" s="148"/>
      <c r="I81" s="147"/>
      <c r="J81" s="148"/>
      <c r="K81" s="148"/>
      <c r="L81" s="148"/>
      <c r="M81" s="148"/>
      <c r="N81" s="148"/>
      <c r="O81" s="148"/>
      <c r="P81" s="148">
        <v>15</v>
      </c>
      <c r="Q81" s="148"/>
      <c r="R81" s="148"/>
      <c r="S81" s="148"/>
      <c r="T81" s="149"/>
      <c r="U81" s="149"/>
      <c r="V81" s="149"/>
      <c r="W81" s="149"/>
      <c r="X81" s="145" t="s">
        <v>63</v>
      </c>
      <c r="Y81" s="145" t="s">
        <v>63</v>
      </c>
    </row>
    <row r="82" spans="1:25" ht="16.5">
      <c r="A82" s="46"/>
      <c r="B82" s="32"/>
      <c r="C82" s="33"/>
      <c r="D82" s="34"/>
      <c r="E82" s="34"/>
      <c r="F82" s="34"/>
      <c r="G82" s="34"/>
      <c r="H82" s="34"/>
      <c r="I82" s="33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6"/>
      <c r="U82" s="36"/>
      <c r="V82" s="36"/>
      <c r="W82" s="36"/>
      <c r="X82" s="28"/>
      <c r="Y82" s="28"/>
    </row>
    <row r="83" spans="1:25" ht="16.5">
      <c r="A83" s="46"/>
      <c r="B83" s="32"/>
      <c r="C83" s="33"/>
      <c r="D83" s="34"/>
      <c r="E83" s="34"/>
      <c r="F83" s="34"/>
      <c r="G83" s="34"/>
      <c r="H83" s="34"/>
      <c r="I83" s="33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6"/>
      <c r="U83" s="36"/>
      <c r="V83" s="36"/>
      <c r="W83" s="36"/>
      <c r="X83" s="28"/>
      <c r="Y83" s="28"/>
    </row>
    <row r="84" spans="1:25" ht="16.5">
      <c r="A84" s="46"/>
      <c r="B84" s="32"/>
      <c r="C84" s="33"/>
      <c r="D84" s="34"/>
      <c r="E84" s="34"/>
      <c r="F84" s="34"/>
      <c r="G84" s="34"/>
      <c r="H84" s="34"/>
      <c r="I84" s="33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6"/>
      <c r="U84" s="36"/>
      <c r="V84" s="36"/>
      <c r="W84" s="36"/>
      <c r="X84" s="28"/>
      <c r="Y84" s="28"/>
    </row>
    <row r="85" spans="1:25" ht="16.5">
      <c r="A85" s="37"/>
      <c r="B85" s="12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6"/>
      <c r="U85" s="28"/>
      <c r="V85" s="28"/>
      <c r="W85" s="28"/>
      <c r="X85" s="28"/>
      <c r="Y85" s="28"/>
    </row>
    <row r="86" spans="1:25" ht="17.25" thickBot="1">
      <c r="A86" s="14"/>
      <c r="B86" s="20"/>
      <c r="C86" s="21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6"/>
      <c r="U86" s="28"/>
      <c r="V86" s="28"/>
      <c r="W86" s="28"/>
      <c r="X86" s="28"/>
      <c r="Y86" s="28"/>
    </row>
    <row r="87" spans="1:25" s="88" customFormat="1" ht="28.5" thickBot="1">
      <c r="A87" s="183" t="s">
        <v>183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5"/>
    </row>
    <row r="88" spans="1:25" s="88" customFormat="1" ht="31.5" customHeight="1" thickBot="1">
      <c r="A88" s="165" t="s">
        <v>115</v>
      </c>
      <c r="B88" s="165" t="s">
        <v>44</v>
      </c>
      <c r="C88" s="167" t="s">
        <v>45</v>
      </c>
      <c r="D88" s="196" t="s">
        <v>116</v>
      </c>
      <c r="E88" s="196"/>
      <c r="F88" s="196"/>
      <c r="G88" s="196"/>
      <c r="H88" s="196"/>
      <c r="I88" s="196"/>
      <c r="J88" s="196"/>
      <c r="K88" s="196" t="s">
        <v>47</v>
      </c>
      <c r="L88" s="196"/>
      <c r="M88" s="196"/>
      <c r="N88" s="196" t="s">
        <v>117</v>
      </c>
      <c r="O88" s="196"/>
      <c r="P88" s="196"/>
      <c r="Q88" s="196"/>
      <c r="R88" s="196"/>
      <c r="S88" s="196"/>
      <c r="T88" s="196"/>
      <c r="U88" s="196" t="s">
        <v>47</v>
      </c>
      <c r="V88" s="196"/>
      <c r="W88" s="196"/>
      <c r="X88" s="167" t="s">
        <v>49</v>
      </c>
      <c r="Y88" s="167"/>
    </row>
    <row r="89" spans="1:25" s="88" customFormat="1" ht="39.75" thickBot="1" thickTop="1">
      <c r="A89" s="202"/>
      <c r="B89" s="202"/>
      <c r="C89" s="222"/>
      <c r="D89" s="53" t="s">
        <v>50</v>
      </c>
      <c r="E89" s="53" t="s">
        <v>51</v>
      </c>
      <c r="F89" s="53" t="s">
        <v>52</v>
      </c>
      <c r="G89" s="53" t="s">
        <v>177</v>
      </c>
      <c r="H89" s="53" t="s">
        <v>53</v>
      </c>
      <c r="I89" s="53" t="s">
        <v>54</v>
      </c>
      <c r="J89" s="53" t="s">
        <v>55</v>
      </c>
      <c r="K89" s="53" t="s">
        <v>47</v>
      </c>
      <c r="L89" s="53" t="s">
        <v>56</v>
      </c>
      <c r="M89" s="53" t="s">
        <v>118</v>
      </c>
      <c r="N89" s="53" t="s">
        <v>50</v>
      </c>
      <c r="O89" s="53" t="s">
        <v>51</v>
      </c>
      <c r="P89" s="53" t="s">
        <v>52</v>
      </c>
      <c r="Q89" s="53" t="s">
        <v>177</v>
      </c>
      <c r="R89" s="53" t="s">
        <v>53</v>
      </c>
      <c r="S89" s="53" t="s">
        <v>54</v>
      </c>
      <c r="T89" s="53" t="s">
        <v>55</v>
      </c>
      <c r="U89" s="53" t="s">
        <v>47</v>
      </c>
      <c r="V89" s="53" t="s">
        <v>56</v>
      </c>
      <c r="W89" s="53" t="s">
        <v>118</v>
      </c>
      <c r="X89" s="53" t="s">
        <v>119</v>
      </c>
      <c r="Y89" s="53" t="s">
        <v>120</v>
      </c>
    </row>
    <row r="90" spans="1:25" s="88" customFormat="1" ht="23.25" customHeight="1" thickTop="1">
      <c r="A90" s="89">
        <v>1</v>
      </c>
      <c r="B90" s="90" t="s">
        <v>121</v>
      </c>
      <c r="C90" s="56">
        <v>165</v>
      </c>
      <c r="D90" s="57">
        <v>20</v>
      </c>
      <c r="E90" s="57"/>
      <c r="F90" s="57"/>
      <c r="G90" s="57"/>
      <c r="H90" s="57">
        <v>60</v>
      </c>
      <c r="I90" s="57">
        <v>40</v>
      </c>
      <c r="J90" s="57">
        <v>10</v>
      </c>
      <c r="K90" s="57">
        <v>1</v>
      </c>
      <c r="L90" s="57">
        <v>3</v>
      </c>
      <c r="M90" s="57">
        <v>1</v>
      </c>
      <c r="N90" s="57">
        <v>25</v>
      </c>
      <c r="O90" s="57"/>
      <c r="P90" s="57"/>
      <c r="Q90" s="57"/>
      <c r="R90" s="57">
        <v>60</v>
      </c>
      <c r="S90" s="57">
        <v>40</v>
      </c>
      <c r="T90" s="57">
        <v>15</v>
      </c>
      <c r="U90" s="57">
        <v>1</v>
      </c>
      <c r="V90" s="57">
        <v>3</v>
      </c>
      <c r="W90" s="57">
        <v>1</v>
      </c>
      <c r="X90" s="56" t="s">
        <v>63</v>
      </c>
      <c r="Y90" s="91" t="s">
        <v>64</v>
      </c>
    </row>
    <row r="91" spans="1:25" s="88" customFormat="1" ht="21" customHeight="1">
      <c r="A91" s="92">
        <v>2</v>
      </c>
      <c r="B91" s="93" t="s">
        <v>122</v>
      </c>
      <c r="C91" s="188">
        <f>SUM(D91:H91,D92:H92,N91:R91,N92:R92)</f>
        <v>115</v>
      </c>
      <c r="D91" s="62">
        <v>15</v>
      </c>
      <c r="E91" s="62"/>
      <c r="F91" s="62"/>
      <c r="G91" s="62"/>
      <c r="H91" s="62">
        <v>40</v>
      </c>
      <c r="I91" s="186">
        <v>40</v>
      </c>
      <c r="J91" s="62">
        <v>15</v>
      </c>
      <c r="K91" s="62">
        <v>1</v>
      </c>
      <c r="L91" s="62">
        <v>2</v>
      </c>
      <c r="M91" s="186">
        <v>1</v>
      </c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1" t="s">
        <v>64</v>
      </c>
      <c r="Y91" s="65"/>
    </row>
    <row r="92" spans="1:25" s="88" customFormat="1" ht="33" customHeight="1">
      <c r="A92" s="94">
        <v>3</v>
      </c>
      <c r="B92" s="93" t="s">
        <v>169</v>
      </c>
      <c r="C92" s="188"/>
      <c r="D92" s="62">
        <v>20</v>
      </c>
      <c r="E92" s="62"/>
      <c r="F92" s="62"/>
      <c r="G92" s="62">
        <v>10</v>
      </c>
      <c r="H92" s="62">
        <v>30</v>
      </c>
      <c r="I92" s="186"/>
      <c r="J92" s="62">
        <v>15</v>
      </c>
      <c r="K92" s="62">
        <v>1</v>
      </c>
      <c r="L92" s="62">
        <v>2</v>
      </c>
      <c r="M92" s="186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1" t="s">
        <v>64</v>
      </c>
      <c r="Y92" s="65"/>
    </row>
    <row r="93" spans="1:25" s="88" customFormat="1" ht="18.75" customHeight="1">
      <c r="A93" s="94">
        <v>4</v>
      </c>
      <c r="B93" s="93" t="s">
        <v>123</v>
      </c>
      <c r="C93" s="188">
        <f>SUM(D93:H93,D94:H94,N93:R93,N94:R94)</f>
        <v>140</v>
      </c>
      <c r="D93" s="62">
        <v>30</v>
      </c>
      <c r="E93" s="62"/>
      <c r="F93" s="62"/>
      <c r="G93" s="62"/>
      <c r="H93" s="62">
        <v>40</v>
      </c>
      <c r="I93" s="186">
        <v>80</v>
      </c>
      <c r="J93" s="62">
        <v>15</v>
      </c>
      <c r="K93" s="62">
        <v>2</v>
      </c>
      <c r="L93" s="62">
        <v>2</v>
      </c>
      <c r="M93" s="186">
        <v>2</v>
      </c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1" t="s">
        <v>64</v>
      </c>
      <c r="Y93" s="65"/>
    </row>
    <row r="94" spans="1:25" s="88" customFormat="1" ht="19.5" customHeight="1">
      <c r="A94" s="92">
        <v>5</v>
      </c>
      <c r="B94" s="93" t="s">
        <v>124</v>
      </c>
      <c r="C94" s="188"/>
      <c r="D94" s="62">
        <v>30</v>
      </c>
      <c r="E94" s="62"/>
      <c r="F94" s="62"/>
      <c r="G94" s="62"/>
      <c r="H94" s="62">
        <v>40</v>
      </c>
      <c r="I94" s="186"/>
      <c r="J94" s="62">
        <v>15</v>
      </c>
      <c r="K94" s="62">
        <v>2</v>
      </c>
      <c r="L94" s="62">
        <v>2</v>
      </c>
      <c r="M94" s="186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1" t="s">
        <v>64</v>
      </c>
      <c r="Y94" s="65"/>
    </row>
    <row r="95" spans="1:25" s="88" customFormat="1" ht="33.75" customHeight="1">
      <c r="A95" s="94">
        <v>6</v>
      </c>
      <c r="B95" s="93" t="s">
        <v>170</v>
      </c>
      <c r="C95" s="61">
        <f>SUM(D95:H95,N95:R95)</f>
        <v>120</v>
      </c>
      <c r="D95" s="62">
        <v>40</v>
      </c>
      <c r="E95" s="62"/>
      <c r="F95" s="62"/>
      <c r="G95" s="62"/>
      <c r="H95" s="62">
        <v>80</v>
      </c>
      <c r="I95" s="62">
        <v>80</v>
      </c>
      <c r="J95" s="62">
        <v>30</v>
      </c>
      <c r="K95" s="62">
        <v>2</v>
      </c>
      <c r="L95" s="62">
        <v>4</v>
      </c>
      <c r="M95" s="62">
        <v>2</v>
      </c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1" t="s">
        <v>73</v>
      </c>
      <c r="Y95" s="65"/>
    </row>
    <row r="96" spans="1:25" s="88" customFormat="1" ht="18.75" customHeight="1">
      <c r="A96" s="92">
        <v>7</v>
      </c>
      <c r="B96" s="93" t="s">
        <v>125</v>
      </c>
      <c r="C96" s="188">
        <f>SUM(D96:H96,D97:H97,N96:R96,N97:R97)</f>
        <v>130</v>
      </c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>
        <v>25</v>
      </c>
      <c r="O96" s="95"/>
      <c r="P96" s="95"/>
      <c r="Q96" s="95"/>
      <c r="R96" s="96">
        <v>40</v>
      </c>
      <c r="S96" s="198">
        <v>40</v>
      </c>
      <c r="T96" s="96">
        <v>15</v>
      </c>
      <c r="U96" s="96">
        <v>2</v>
      </c>
      <c r="V96" s="96">
        <v>2</v>
      </c>
      <c r="W96" s="198">
        <v>1</v>
      </c>
      <c r="X96" s="61"/>
      <c r="Y96" s="65" t="s">
        <v>64</v>
      </c>
    </row>
    <row r="97" spans="1:25" s="88" customFormat="1" ht="21" customHeight="1">
      <c r="A97" s="94">
        <v>8</v>
      </c>
      <c r="B97" s="93" t="s">
        <v>126</v>
      </c>
      <c r="C97" s="188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>
        <v>25</v>
      </c>
      <c r="O97" s="95"/>
      <c r="P97" s="95"/>
      <c r="Q97" s="95"/>
      <c r="R97" s="96">
        <v>40</v>
      </c>
      <c r="S97" s="198"/>
      <c r="T97" s="96">
        <v>15</v>
      </c>
      <c r="U97" s="96">
        <v>2</v>
      </c>
      <c r="V97" s="96">
        <v>2</v>
      </c>
      <c r="W97" s="198"/>
      <c r="X97" s="61"/>
      <c r="Y97" s="65" t="s">
        <v>64</v>
      </c>
    </row>
    <row r="98" spans="1:25" s="88" customFormat="1" ht="30" customHeight="1">
      <c r="A98" s="94">
        <v>9</v>
      </c>
      <c r="B98" s="93" t="s">
        <v>127</v>
      </c>
      <c r="C98" s="61">
        <v>84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>
        <v>50</v>
      </c>
      <c r="O98" s="63"/>
      <c r="P98" s="63"/>
      <c r="Q98" s="63">
        <v>20</v>
      </c>
      <c r="R98" s="63">
        <v>14</v>
      </c>
      <c r="S98" s="63">
        <v>40</v>
      </c>
      <c r="T98" s="63">
        <v>11</v>
      </c>
      <c r="U98" s="63">
        <v>2</v>
      </c>
      <c r="V98" s="63">
        <v>2</v>
      </c>
      <c r="W98" s="63">
        <v>1</v>
      </c>
      <c r="X98" s="61"/>
      <c r="Y98" s="61" t="s">
        <v>64</v>
      </c>
    </row>
    <row r="99" spans="1:25" s="88" customFormat="1" ht="30" customHeight="1">
      <c r="A99" s="94">
        <v>10</v>
      </c>
      <c r="B99" s="93" t="s">
        <v>184</v>
      </c>
      <c r="C99" s="61">
        <v>6</v>
      </c>
      <c r="D99" s="62"/>
      <c r="E99" s="62"/>
      <c r="F99" s="62"/>
      <c r="G99" s="62"/>
      <c r="H99" s="62">
        <v>6</v>
      </c>
      <c r="I99" s="62"/>
      <c r="J99" s="62">
        <v>19</v>
      </c>
      <c r="K99" s="62"/>
      <c r="L99" s="62"/>
      <c r="M99" s="62"/>
      <c r="N99" s="62"/>
      <c r="O99" s="63"/>
      <c r="P99" s="63"/>
      <c r="Q99" s="63"/>
      <c r="R99" s="63"/>
      <c r="S99" s="63"/>
      <c r="T99" s="63"/>
      <c r="U99" s="63">
        <v>1</v>
      </c>
      <c r="V99" s="63"/>
      <c r="W99" s="63"/>
      <c r="X99" s="61" t="s">
        <v>63</v>
      </c>
      <c r="Y99" s="61"/>
    </row>
    <row r="100" spans="1:25" s="88" customFormat="1" ht="18.75" customHeight="1">
      <c r="A100" s="92">
        <v>11</v>
      </c>
      <c r="B100" s="93" t="s">
        <v>128</v>
      </c>
      <c r="C100" s="61">
        <f>SUM(D100:H100,N100:R100)</f>
        <v>70</v>
      </c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>
        <v>30</v>
      </c>
      <c r="O100" s="62"/>
      <c r="P100" s="62"/>
      <c r="Q100" s="62"/>
      <c r="R100" s="62">
        <v>40</v>
      </c>
      <c r="S100" s="62">
        <v>40</v>
      </c>
      <c r="T100" s="62">
        <v>25</v>
      </c>
      <c r="U100" s="62">
        <v>2</v>
      </c>
      <c r="V100" s="62">
        <v>2</v>
      </c>
      <c r="W100" s="62">
        <v>1</v>
      </c>
      <c r="X100" s="61"/>
      <c r="Y100" s="61" t="s">
        <v>73</v>
      </c>
    </row>
    <row r="101" spans="1:25" s="88" customFormat="1" ht="23.25" customHeight="1" thickBot="1">
      <c r="A101" s="97">
        <v>12</v>
      </c>
      <c r="B101" s="98" t="s">
        <v>129</v>
      </c>
      <c r="C101" s="99">
        <f>SUM(D101:H101,N101:R101)</f>
        <v>8</v>
      </c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>
        <v>8</v>
      </c>
      <c r="P101" s="100"/>
      <c r="Q101" s="100"/>
      <c r="R101" s="100"/>
      <c r="S101" s="100"/>
      <c r="T101" s="100"/>
      <c r="U101" s="100">
        <v>5</v>
      </c>
      <c r="V101" s="100"/>
      <c r="W101" s="101"/>
      <c r="X101" s="99"/>
      <c r="Y101" s="61" t="s">
        <v>174</v>
      </c>
    </row>
    <row r="102" spans="1:25" s="88" customFormat="1" ht="18.75" customHeight="1" thickBot="1" thickTop="1">
      <c r="A102" s="76">
        <v>13</v>
      </c>
      <c r="B102" s="102" t="s">
        <v>77</v>
      </c>
      <c r="C102" s="78">
        <f>SUM(C90:C101)</f>
        <v>838</v>
      </c>
      <c r="D102" s="103">
        <f aca="true" t="shared" si="3" ref="D102:N102">SUM(D90:D101)</f>
        <v>155</v>
      </c>
      <c r="E102" s="103">
        <f t="shared" si="3"/>
        <v>0</v>
      </c>
      <c r="F102" s="103">
        <f t="shared" si="3"/>
        <v>0</v>
      </c>
      <c r="G102" s="103">
        <f>SUM(G90:G101)</f>
        <v>10</v>
      </c>
      <c r="H102" s="103">
        <f t="shared" si="3"/>
        <v>296</v>
      </c>
      <c r="I102" s="78">
        <f>SUM(I90:I101)</f>
        <v>240</v>
      </c>
      <c r="J102" s="78">
        <f t="shared" si="3"/>
        <v>119</v>
      </c>
      <c r="K102" s="104">
        <f t="shared" si="3"/>
        <v>9</v>
      </c>
      <c r="L102" s="104">
        <f t="shared" si="3"/>
        <v>15</v>
      </c>
      <c r="M102" s="104">
        <f t="shared" si="3"/>
        <v>6</v>
      </c>
      <c r="N102" s="78">
        <f t="shared" si="3"/>
        <v>155</v>
      </c>
      <c r="O102" s="78">
        <v>8</v>
      </c>
      <c r="P102" s="78">
        <f aca="true" t="shared" si="4" ref="P102:W102">SUM(P90:P101)</f>
        <v>0</v>
      </c>
      <c r="Q102" s="78">
        <f>SUM(Q90:Q101)</f>
        <v>20</v>
      </c>
      <c r="R102" s="78">
        <f t="shared" si="4"/>
        <v>194</v>
      </c>
      <c r="S102" s="103">
        <f t="shared" si="4"/>
        <v>160</v>
      </c>
      <c r="T102" s="103">
        <f t="shared" si="4"/>
        <v>81</v>
      </c>
      <c r="U102" s="105">
        <f t="shared" si="4"/>
        <v>15</v>
      </c>
      <c r="V102" s="105">
        <f t="shared" si="4"/>
        <v>11</v>
      </c>
      <c r="W102" s="105">
        <f t="shared" si="4"/>
        <v>4</v>
      </c>
      <c r="X102" s="106"/>
      <c r="Y102" s="106"/>
    </row>
    <row r="103" spans="1:25" s="88" customFormat="1" ht="18.75" customHeight="1" thickBot="1" thickTop="1">
      <c r="A103" s="107">
        <v>14</v>
      </c>
      <c r="B103" s="108" t="s">
        <v>130</v>
      </c>
      <c r="C103" s="75">
        <f>SUM(J102+T102)</f>
        <v>200</v>
      </c>
      <c r="D103" s="109"/>
      <c r="E103" s="110"/>
      <c r="F103" s="110"/>
      <c r="G103" s="110"/>
      <c r="H103" s="110"/>
      <c r="I103" s="110"/>
      <c r="J103" s="110"/>
      <c r="K103" s="180">
        <f>SUM(K102:M102)</f>
        <v>30</v>
      </c>
      <c r="L103" s="181"/>
      <c r="M103" s="182"/>
      <c r="N103" s="110"/>
      <c r="O103" s="110"/>
      <c r="P103" s="110"/>
      <c r="Q103" s="110"/>
      <c r="R103" s="110"/>
      <c r="S103" s="110"/>
      <c r="T103" s="110"/>
      <c r="U103" s="180">
        <f>SUM(U102:W102)</f>
        <v>30</v>
      </c>
      <c r="V103" s="181"/>
      <c r="W103" s="182"/>
      <c r="X103" s="82"/>
      <c r="Y103" s="82"/>
    </row>
    <row r="104" spans="1:25" s="88" customFormat="1" ht="18.75" customHeight="1" thickBot="1" thickTop="1">
      <c r="A104" s="53">
        <v>15</v>
      </c>
      <c r="B104" s="108" t="s">
        <v>79</v>
      </c>
      <c r="C104" s="75">
        <f>SUM(I102+S102)</f>
        <v>400</v>
      </c>
      <c r="D104" s="111"/>
      <c r="E104" s="111"/>
      <c r="F104" s="111"/>
      <c r="G104" s="111"/>
      <c r="H104" s="111"/>
      <c r="I104" s="111"/>
      <c r="J104" s="111"/>
      <c r="K104" s="112"/>
      <c r="L104" s="112"/>
      <c r="M104" s="112"/>
      <c r="N104" s="111"/>
      <c r="O104" s="111"/>
      <c r="P104" s="111"/>
      <c r="Q104" s="111"/>
      <c r="R104" s="111"/>
      <c r="S104" s="111"/>
      <c r="T104" s="111"/>
      <c r="U104" s="112"/>
      <c r="V104" s="112"/>
      <c r="W104" s="112"/>
      <c r="X104" s="82"/>
      <c r="Y104" s="82"/>
    </row>
    <row r="105" spans="1:25" s="88" customFormat="1" ht="32.25" customHeight="1" thickTop="1">
      <c r="A105" s="150">
        <v>16</v>
      </c>
      <c r="B105" s="151" t="s">
        <v>80</v>
      </c>
      <c r="C105" s="152">
        <f>SUM(C102:C104)</f>
        <v>1438</v>
      </c>
      <c r="D105" s="208" t="s">
        <v>81</v>
      </c>
      <c r="E105" s="208"/>
      <c r="F105" s="208"/>
      <c r="G105" s="208"/>
      <c r="H105" s="208"/>
      <c r="I105" s="153">
        <f>SUM(G102,H102,Q102,R102)</f>
        <v>520</v>
      </c>
      <c r="J105" s="11"/>
      <c r="Y105" s="11"/>
    </row>
    <row r="106" spans="1:25" s="157" customFormat="1" ht="18.75" customHeight="1">
      <c r="A106" s="156">
        <v>17</v>
      </c>
      <c r="B106" s="161" t="s">
        <v>186</v>
      </c>
      <c r="C106" s="158">
        <v>30</v>
      </c>
      <c r="D106" s="156"/>
      <c r="E106" s="158"/>
      <c r="F106" s="158">
        <v>15</v>
      </c>
      <c r="G106" s="158"/>
      <c r="H106" s="159"/>
      <c r="I106" s="158"/>
      <c r="J106" s="158"/>
      <c r="K106" s="160"/>
      <c r="L106" s="160"/>
      <c r="M106" s="160"/>
      <c r="N106" s="160"/>
      <c r="O106" s="160"/>
      <c r="P106" s="160">
        <v>15</v>
      </c>
      <c r="Q106" s="160"/>
      <c r="R106" s="160"/>
      <c r="S106" s="160"/>
      <c r="T106" s="160"/>
      <c r="U106" s="160"/>
      <c r="V106" s="160"/>
      <c r="W106" s="160"/>
      <c r="X106" s="160" t="s">
        <v>63</v>
      </c>
      <c r="Y106" s="158" t="s">
        <v>73</v>
      </c>
    </row>
    <row r="107" spans="1:25" s="88" customFormat="1" ht="18.75" customHeight="1">
      <c r="A107" s="112"/>
      <c r="B107" s="115"/>
      <c r="C107" s="115"/>
      <c r="D107" s="115"/>
      <c r="E107" s="11"/>
      <c r="F107" s="11"/>
      <c r="G107" s="11"/>
      <c r="H107" s="114"/>
      <c r="I107" s="11"/>
      <c r="J107" s="11"/>
      <c r="Y107" s="11"/>
    </row>
    <row r="108" spans="1:25" s="88" customFormat="1" ht="18.75" customHeight="1" thickBot="1">
      <c r="A108" s="112"/>
      <c r="B108" s="112"/>
      <c r="C108" s="112"/>
      <c r="D108" s="112"/>
      <c r="E108" s="11"/>
      <c r="F108" s="11"/>
      <c r="G108" s="11"/>
      <c r="H108" s="114"/>
      <c r="I108" s="11"/>
      <c r="J108" s="11"/>
      <c r="Y108" s="11"/>
    </row>
    <row r="109" spans="1:25" s="88" customFormat="1" ht="26.25" customHeight="1" thickBot="1">
      <c r="A109" s="112"/>
      <c r="B109" s="112"/>
      <c r="C109" s="112"/>
      <c r="D109" s="112"/>
      <c r="E109" s="11"/>
      <c r="F109" s="11"/>
      <c r="G109" s="11"/>
      <c r="H109" s="114"/>
      <c r="I109" s="11"/>
      <c r="J109" s="11"/>
      <c r="K109" s="209" t="s">
        <v>131</v>
      </c>
      <c r="L109" s="210"/>
      <c r="M109" s="113" t="s">
        <v>132</v>
      </c>
      <c r="N109" s="200" t="s">
        <v>133</v>
      </c>
      <c r="O109" s="201"/>
      <c r="P109" s="203" t="s">
        <v>134</v>
      </c>
      <c r="Q109" s="215"/>
      <c r="R109" s="204"/>
      <c r="S109" s="203" t="s">
        <v>135</v>
      </c>
      <c r="T109" s="204"/>
      <c r="U109" s="203" t="s">
        <v>79</v>
      </c>
      <c r="V109" s="204"/>
      <c r="W109" s="200" t="s">
        <v>136</v>
      </c>
      <c r="X109" s="201"/>
      <c r="Y109" s="11"/>
    </row>
    <row r="110" spans="1:25" ht="15.75" thickBo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211"/>
      <c r="L110" s="212"/>
      <c r="M110" s="113" t="s">
        <v>137</v>
      </c>
      <c r="N110" s="205">
        <f>D52+E52+F52+G52+N52+O52+P52+Q52</f>
        <v>1004</v>
      </c>
      <c r="O110" s="207"/>
      <c r="P110" s="205">
        <f>I55</f>
        <v>100</v>
      </c>
      <c r="Q110" s="206"/>
      <c r="R110" s="207"/>
      <c r="S110" s="205">
        <f>C53</f>
        <v>305</v>
      </c>
      <c r="T110" s="207"/>
      <c r="U110" s="205">
        <f>C54</f>
        <v>240</v>
      </c>
      <c r="V110" s="207"/>
      <c r="W110" s="200">
        <f>N110+P110+S110+U110</f>
        <v>1649</v>
      </c>
      <c r="X110" s="201"/>
      <c r="Y110" s="39"/>
    </row>
    <row r="111" spans="1:25" ht="15.75" thickBo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211"/>
      <c r="L111" s="212"/>
      <c r="M111" s="116" t="s">
        <v>138</v>
      </c>
      <c r="N111" s="205">
        <f>D77+E77+F77+N77+O77+P77</f>
        <v>440</v>
      </c>
      <c r="O111" s="207"/>
      <c r="P111" s="205">
        <f>I80</f>
        <v>480</v>
      </c>
      <c r="Q111" s="206"/>
      <c r="R111" s="207"/>
      <c r="S111" s="205">
        <f>C78</f>
        <v>165</v>
      </c>
      <c r="T111" s="207"/>
      <c r="U111" s="205">
        <f>C79</f>
        <v>560</v>
      </c>
      <c r="V111" s="207"/>
      <c r="W111" s="200">
        <f>N111+P111+S111+U111</f>
        <v>1645</v>
      </c>
      <c r="X111" s="201"/>
      <c r="Y111" s="39"/>
    </row>
    <row r="112" spans="11:24" ht="15.75" thickBot="1">
      <c r="K112" s="213"/>
      <c r="L112" s="214"/>
      <c r="M112" s="113" t="s">
        <v>139</v>
      </c>
      <c r="N112" s="205">
        <f>D102+E102+F102+N102+O102+P102</f>
        <v>318</v>
      </c>
      <c r="O112" s="207"/>
      <c r="P112" s="205">
        <f>I105</f>
        <v>520</v>
      </c>
      <c r="Q112" s="206"/>
      <c r="R112" s="207"/>
      <c r="S112" s="205">
        <f>C103</f>
        <v>200</v>
      </c>
      <c r="T112" s="207"/>
      <c r="U112" s="205">
        <f>C104</f>
        <v>400</v>
      </c>
      <c r="V112" s="207"/>
      <c r="W112" s="200">
        <f>N112+P112+S112+U112</f>
        <v>1438</v>
      </c>
      <c r="X112" s="201"/>
    </row>
    <row r="113" spans="11:24" ht="15.75" thickBot="1">
      <c r="K113" s="113" t="s">
        <v>140</v>
      </c>
      <c r="L113" s="141"/>
      <c r="M113" s="142"/>
      <c r="N113" s="200">
        <f>N110+N111+N112</f>
        <v>1762</v>
      </c>
      <c r="O113" s="201"/>
      <c r="P113" s="200">
        <f>(P110+P111+P112)</f>
        <v>1100</v>
      </c>
      <c r="Q113" s="227"/>
      <c r="R113" s="201"/>
      <c r="S113" s="200">
        <f>(S110+S111+S112)</f>
        <v>670</v>
      </c>
      <c r="T113" s="201"/>
      <c r="U113" s="200">
        <f>(U110+U111+U112)</f>
        <v>1200</v>
      </c>
      <c r="V113" s="201"/>
      <c r="W113" s="200">
        <f>N113+P113+S113+U113</f>
        <v>4732</v>
      </c>
      <c r="X113" s="201"/>
    </row>
  </sheetData>
  <sheetProtection/>
  <mergeCells count="106">
    <mergeCell ref="N113:O113"/>
    <mergeCell ref="P113:R113"/>
    <mergeCell ref="S113:T113"/>
    <mergeCell ref="U113:V113"/>
    <mergeCell ref="W113:X113"/>
    <mergeCell ref="C91:C92"/>
    <mergeCell ref="C93:C94"/>
    <mergeCell ref="C96:C97"/>
    <mergeCell ref="I91:I92"/>
    <mergeCell ref="N110:O110"/>
    <mergeCell ref="C88:C89"/>
    <mergeCell ref="B63:B64"/>
    <mergeCell ref="C63:C64"/>
    <mergeCell ref="D63:J63"/>
    <mergeCell ref="C69:C70"/>
    <mergeCell ref="D80:H80"/>
    <mergeCell ref="D88:J88"/>
    <mergeCell ref="C71:C72"/>
    <mergeCell ref="I65:I66"/>
    <mergeCell ref="I67:I68"/>
    <mergeCell ref="X63:Y63"/>
    <mergeCell ref="K78:M78"/>
    <mergeCell ref="M91:M92"/>
    <mergeCell ref="K63:M63"/>
    <mergeCell ref="U78:W78"/>
    <mergeCell ref="I93:I94"/>
    <mergeCell ref="W69:W70"/>
    <mergeCell ref="X88:Y88"/>
    <mergeCell ref="S65:S66"/>
    <mergeCell ref="W71:W72"/>
    <mergeCell ref="P111:R111"/>
    <mergeCell ref="S111:T111"/>
    <mergeCell ref="N111:O111"/>
    <mergeCell ref="W111:X111"/>
    <mergeCell ref="N112:O112"/>
    <mergeCell ref="P112:R112"/>
    <mergeCell ref="S112:T112"/>
    <mergeCell ref="U112:V112"/>
    <mergeCell ref="W112:X112"/>
    <mergeCell ref="U111:V111"/>
    <mergeCell ref="P1:X1"/>
    <mergeCell ref="A17:E17"/>
    <mergeCell ref="A9:E9"/>
    <mergeCell ref="A11:E11"/>
    <mergeCell ref="A13:E13"/>
    <mergeCell ref="A3:Y4"/>
    <mergeCell ref="A7:Y7"/>
    <mergeCell ref="H1:O1"/>
    <mergeCell ref="F8:K8"/>
    <mergeCell ref="P2:Y2"/>
    <mergeCell ref="P110:R110"/>
    <mergeCell ref="S110:T110"/>
    <mergeCell ref="U110:V110"/>
    <mergeCell ref="S96:S97"/>
    <mergeCell ref="W110:X110"/>
    <mergeCell ref="D105:H105"/>
    <mergeCell ref="K109:L112"/>
    <mergeCell ref="N109:O109"/>
    <mergeCell ref="P109:R109"/>
    <mergeCell ref="S109:T109"/>
    <mergeCell ref="W109:X109"/>
    <mergeCell ref="W96:W97"/>
    <mergeCell ref="S69:S70"/>
    <mergeCell ref="S71:S72"/>
    <mergeCell ref="N88:T88"/>
    <mergeCell ref="A87:Y87"/>
    <mergeCell ref="U88:W88"/>
    <mergeCell ref="A88:A89"/>
    <mergeCell ref="B88:B89"/>
    <mergeCell ref="U109:V109"/>
    <mergeCell ref="M69:M70"/>
    <mergeCell ref="K103:M103"/>
    <mergeCell ref="U103:W103"/>
    <mergeCell ref="M93:M94"/>
    <mergeCell ref="K88:M88"/>
    <mergeCell ref="M65:M66"/>
    <mergeCell ref="M67:M68"/>
    <mergeCell ref="W65:W66"/>
    <mergeCell ref="I69:I70"/>
    <mergeCell ref="C65:C66"/>
    <mergeCell ref="C67:C68"/>
    <mergeCell ref="D55:H55"/>
    <mergeCell ref="A62:Y62"/>
    <mergeCell ref="A63:A64"/>
    <mergeCell ref="S67:S68"/>
    <mergeCell ref="N63:T63"/>
    <mergeCell ref="U63:W63"/>
    <mergeCell ref="W67:W68"/>
    <mergeCell ref="D29:J29"/>
    <mergeCell ref="K29:M29"/>
    <mergeCell ref="N29:T29"/>
    <mergeCell ref="K53:M53"/>
    <mergeCell ref="U53:W53"/>
    <mergeCell ref="A15:E15"/>
    <mergeCell ref="A28:Y28"/>
    <mergeCell ref="A29:A30"/>
    <mergeCell ref="B29:B30"/>
    <mergeCell ref="C29:C30"/>
    <mergeCell ref="A5:Y5"/>
    <mergeCell ref="U29:W29"/>
    <mergeCell ref="N8:T8"/>
    <mergeCell ref="N19:V21"/>
    <mergeCell ref="A6:Y6"/>
    <mergeCell ref="D23:N24"/>
    <mergeCell ref="N9:R9"/>
    <mergeCell ref="X29:Y29"/>
  </mergeCells>
  <printOptions/>
  <pageMargins left="0.7086614173228347" right="0.7086614173228347" top="0.7480314960629921" bottom="0.7480314960629921" header="0.31496062992125984" footer="0.31496062992125984"/>
  <pageSetup fitToHeight="4" orientation="landscape" paperSize="9" scale="57" r:id="rId1"/>
  <rowBreaks count="3" manualBreakCount="3">
    <brk id="25" max="255" man="1"/>
    <brk id="59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2015-05-18T07:48:38Z</cp:lastPrinted>
  <dcterms:created xsi:type="dcterms:W3CDTF">2006-09-22T13:37:51Z</dcterms:created>
  <dcterms:modified xsi:type="dcterms:W3CDTF">2018-06-20T11:14:36Z</dcterms:modified>
  <cp:category/>
  <cp:version/>
  <cp:contentType/>
  <cp:contentStatus/>
</cp:coreProperties>
</file>