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99" firstSheet="1" activeTab="1"/>
  </bookViews>
  <sheets>
    <sheet name="Psychotropy" sheetId="1" state="hidden" r:id="rId1"/>
    <sheet name="Arkusz3" sheetId="2" r:id="rId2"/>
  </sheets>
  <definedNames>
    <definedName name="_xlnm.Print_Area" localSheetId="1">'Arkusz3'!$A$1:$AD$115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A101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<sst xmlns="http://schemas.openxmlformats.org/spreadsheetml/2006/main" count="388" uniqueCount="198">
  <si>
    <t>l.p.</t>
  </si>
  <si>
    <t>Nazwa produktu leczniczego - wyrobu medycznego</t>
  </si>
  <si>
    <t>Ilość</t>
  </si>
  <si>
    <t>Numer serii</t>
  </si>
  <si>
    <t>Termin ważności</t>
  </si>
  <si>
    <t>Nr.:……….</t>
  </si>
  <si>
    <t xml:space="preserve">Spółka Farmaceutyczna FIDES M.Jarczok, J.Strażecki s.j.
ul. Jana Pawła II 13
41-100 Siemiamnowice Śl.
</t>
  </si>
  <si>
    <t>Numer faktury stanowiącej dowód zakupu</t>
  </si>
  <si>
    <t>Prodecent lub podmiot odpowiedzialny</t>
  </si>
  <si>
    <t>05.2013</t>
  </si>
  <si>
    <t>09.2013</t>
  </si>
  <si>
    <t>06.2013</t>
  </si>
  <si>
    <t>01.2013</t>
  </si>
  <si>
    <t>02.2014</t>
  </si>
  <si>
    <t>40szt</t>
  </si>
  <si>
    <t>10szt</t>
  </si>
  <si>
    <t>30szt</t>
  </si>
  <si>
    <t>Clonazepam tabl.2mg</t>
  </si>
  <si>
    <t>50szt</t>
  </si>
  <si>
    <t>Luminalum tabl.100mg</t>
  </si>
  <si>
    <t>Lexotan tabl.6mg</t>
  </si>
  <si>
    <t>M1006B01</t>
  </si>
  <si>
    <t>02.2015</t>
  </si>
  <si>
    <t>06.2015</t>
  </si>
  <si>
    <t xml:space="preserve">Afobam tabl.0,50mg  </t>
  </si>
  <si>
    <t>L49N0910</t>
  </si>
  <si>
    <t>Dormicum  tabl.powl.15mg</t>
  </si>
  <si>
    <t>B1755B01</t>
  </si>
  <si>
    <t>Sedam tabl.6mg</t>
  </si>
  <si>
    <t>AZ0439</t>
  </si>
  <si>
    <t>Sedam tabl.3mg</t>
  </si>
  <si>
    <t>BG6690</t>
  </si>
  <si>
    <t>10.2015</t>
  </si>
  <si>
    <t>Tranxene kaps.10mg</t>
  </si>
  <si>
    <t>MR7ADK</t>
  </si>
  <si>
    <t>Zolpic tabl.powl.10mg</t>
  </si>
  <si>
    <t xml:space="preserve">Xanax tabl.0,5mg   </t>
  </si>
  <si>
    <t>A001144B</t>
  </si>
  <si>
    <t>Dormicum tabl.powl.7,5mg</t>
  </si>
  <si>
    <t>B1615B02</t>
  </si>
  <si>
    <t>TAK</t>
  </si>
  <si>
    <t>NIE</t>
  </si>
  <si>
    <t>Bożena Niemczynowicz</t>
  </si>
  <si>
    <t>Lp</t>
  </si>
  <si>
    <t>Przedmioty</t>
  </si>
  <si>
    <t>semestr III</t>
  </si>
  <si>
    <t>ECTS</t>
  </si>
  <si>
    <t>semestr IV</t>
  </si>
  <si>
    <t>Forma zaliczenia zajęć</t>
  </si>
  <si>
    <t xml:space="preserve">Wykład </t>
  </si>
  <si>
    <t>sem.</t>
  </si>
  <si>
    <t xml:space="preserve">ćwicz. </t>
  </si>
  <si>
    <t>zaj. prakt.</t>
  </si>
  <si>
    <t xml:space="preserve">praktyka zaw. </t>
  </si>
  <si>
    <t>bez nauczyciela</t>
  </si>
  <si>
    <t xml:space="preserve"> ZP </t>
  </si>
  <si>
    <t>PZ</t>
  </si>
  <si>
    <t xml:space="preserve">ECTS ZP </t>
  </si>
  <si>
    <t>ECTS PZ</t>
  </si>
  <si>
    <t>sem. III</t>
  </si>
  <si>
    <t>sem. IV</t>
  </si>
  <si>
    <t>Pediatria</t>
  </si>
  <si>
    <t>Z</t>
  </si>
  <si>
    <t>E</t>
  </si>
  <si>
    <t>Pielęgniarstwo pediatryczne</t>
  </si>
  <si>
    <t>Choroby wewnętrzne</t>
  </si>
  <si>
    <t>Pielęgniarstwo internistyczne</t>
  </si>
  <si>
    <t>Chirurgia</t>
  </si>
  <si>
    <t>Pielęgniarstwo chirurgiczne</t>
  </si>
  <si>
    <t xml:space="preserve">Geriatria </t>
  </si>
  <si>
    <t>Pielęgniarstwo geriatryczne</t>
  </si>
  <si>
    <t>Język angielski</t>
  </si>
  <si>
    <t>Z/O</t>
  </si>
  <si>
    <t>Farmakologia</t>
  </si>
  <si>
    <t>Radiologia</t>
  </si>
  <si>
    <t>Patologia</t>
  </si>
  <si>
    <t>R  A  Z  E  M:</t>
  </si>
  <si>
    <t>Samokształcenie</t>
  </si>
  <si>
    <t>Praktyka zawodowa</t>
  </si>
  <si>
    <t xml:space="preserve">   O G Ó Ł E M:          </t>
  </si>
  <si>
    <t>w tym zajęcia praktyczne</t>
  </si>
  <si>
    <t>studiów I stopnia</t>
  </si>
  <si>
    <t>KIERUNEK: PIELĘGNIARSTWO</t>
  </si>
  <si>
    <t>Studia I stopnia</t>
  </si>
  <si>
    <t>3 - letnie / 6 semestrów</t>
  </si>
  <si>
    <t>Łączna liczba godzin</t>
  </si>
  <si>
    <t>Liczba punktów:</t>
  </si>
  <si>
    <t>w tym:   liczba godzin w Uczelni</t>
  </si>
  <si>
    <t>zajęcia praktyczne</t>
  </si>
  <si>
    <t>praktyki zawodowe</t>
  </si>
  <si>
    <t>samokształcenie</t>
  </si>
  <si>
    <t>semestr I</t>
  </si>
  <si>
    <t>semestr II</t>
  </si>
  <si>
    <t xml:space="preserve">prakt. zaw. </t>
  </si>
  <si>
    <t>sem. I</t>
  </si>
  <si>
    <t>sem. II</t>
  </si>
  <si>
    <t xml:space="preserve">Anatomia </t>
  </si>
  <si>
    <t xml:space="preserve">E </t>
  </si>
  <si>
    <t>Zdrowie publiczne</t>
  </si>
  <si>
    <t>Podstawy pielęgniarstwa</t>
  </si>
  <si>
    <t>Pedagogika</t>
  </si>
  <si>
    <t>Podstawy ratownictwa medycznego</t>
  </si>
  <si>
    <t>Z/0</t>
  </si>
  <si>
    <t>Genetyka</t>
  </si>
  <si>
    <t>Psychologia</t>
  </si>
  <si>
    <t>Mikrobiologia i Parazytologia</t>
  </si>
  <si>
    <t>Dietetyka</t>
  </si>
  <si>
    <t>Fizjologia</t>
  </si>
  <si>
    <t>Biochemia i biofizyka</t>
  </si>
  <si>
    <t>Socjologia</t>
  </si>
  <si>
    <t>Badanie fizykalne</t>
  </si>
  <si>
    <t>Promocja zdrowia</t>
  </si>
  <si>
    <t>Lp.</t>
  </si>
  <si>
    <t>semestr V</t>
  </si>
  <si>
    <t>semestr VI</t>
  </si>
  <si>
    <t xml:space="preserve"> PZ</t>
  </si>
  <si>
    <t>sem. V</t>
  </si>
  <si>
    <t>sem. VI</t>
  </si>
  <si>
    <t>Podstawowa opieka zdrowotna</t>
  </si>
  <si>
    <t>Położnictwo, ginekologia</t>
  </si>
  <si>
    <t>Neurologia</t>
  </si>
  <si>
    <t>Pielęgniarstwo neurologiczne</t>
  </si>
  <si>
    <t>Psychiatria</t>
  </si>
  <si>
    <t>Pielęgniarstwo psychiatryczne</t>
  </si>
  <si>
    <t>Anestezjologia i piel. W zagrożeniu życia</t>
  </si>
  <si>
    <t>Opieka paliatywna</t>
  </si>
  <si>
    <t>Przygotowanie do egzaminu</t>
  </si>
  <si>
    <t>Bez nauczyciela</t>
  </si>
  <si>
    <t>Liczba godzin               z podziałem na lata</t>
  </si>
  <si>
    <t>Rok</t>
  </si>
  <si>
    <t>Teoria</t>
  </si>
  <si>
    <t>Zajęcia praktyczne</t>
  </si>
  <si>
    <t>Razem</t>
  </si>
  <si>
    <t>I</t>
  </si>
  <si>
    <t>II</t>
  </si>
  <si>
    <t>III</t>
  </si>
  <si>
    <t>Łącznie</t>
  </si>
  <si>
    <t>RAZEM:</t>
  </si>
  <si>
    <t xml:space="preserve">   OGÓŁEM:        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</si>
  <si>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</si>
  <si>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</si>
  <si>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</si>
  <si>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</si>
  <si>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</si>
  <si>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</si>
  <si>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</si>
  <si>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</si>
  <si>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</si>
  <si>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</si>
  <si>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</si>
  <si>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</si>
  <si>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</si>
  <si>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</si>
  <si>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</si>
  <si>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</si>
  <si>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</si>
  <si>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</si>
  <si>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</si>
  <si>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</si>
  <si>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</si>
  <si>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</si>
  <si>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</si>
  <si>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</si>
  <si>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Badania naukowe w pielęgniarstwie</t>
  </si>
  <si>
    <t>Pielęgniarstwo położniczo-ginekologiczne</t>
  </si>
  <si>
    <t xml:space="preserve">Szkolenie BHP </t>
  </si>
  <si>
    <t>godz.</t>
  </si>
  <si>
    <t xml:space="preserve">Zatwierdziła Wydziałowa Komisja Programowa dla kierunku Pielęgniarstwo                                      </t>
  </si>
  <si>
    <t>E/Lic.</t>
  </si>
  <si>
    <t xml:space="preserve">Śląski Uniwersytet Medyczny w Katowicach </t>
  </si>
  <si>
    <r>
      <t>Praktyka zawodowa</t>
    </r>
    <r>
      <rPr>
        <sz val="10"/>
        <rFont val="Arial"/>
        <family val="2"/>
      </rPr>
      <t xml:space="preserve"> Podstawowa Opieka Zdrowotna</t>
    </r>
  </si>
  <si>
    <t>Podstawowe czynności resuscytacyjne BLS</t>
  </si>
  <si>
    <t>Wychowanie fizyczne</t>
  </si>
  <si>
    <t>sym. NW</t>
  </si>
  <si>
    <t>sym. WW</t>
  </si>
  <si>
    <t>sym. WW - symulacja wysokiej wierności   sym. NW - symulacja niskiej wierności</t>
  </si>
  <si>
    <t>Etyka zawodu pielęgniarki</t>
  </si>
  <si>
    <t>Prawo medyczne</t>
  </si>
  <si>
    <t>26.</t>
  </si>
  <si>
    <t>Organizacja pracy pielegniarskiej</t>
  </si>
  <si>
    <t>Zakażenia szpitalne</t>
  </si>
  <si>
    <t>Pielegniarstwo opieki długoterminowej</t>
  </si>
  <si>
    <t>Podstawy rehabilitacji</t>
  </si>
  <si>
    <t>Systemy informacji o ochronie zdrowia</t>
  </si>
  <si>
    <t>korekta do Uchwały RW nr 287/2019 z dnia 23.04.2019r.</t>
  </si>
  <si>
    <t>ROK I    2019/2020                      PLL</t>
  </si>
  <si>
    <t>ROK II           2020/2021                   PLL</t>
  </si>
  <si>
    <t>ROK III       2021/2022                     PLL</t>
  </si>
  <si>
    <t>Zajęcia fakultatywne:                     1. j. migowy,                                  2. współpraca w zespołach opieki zdrowotnej</t>
  </si>
  <si>
    <r>
      <t xml:space="preserve">PLAN rok akademicki 2019/2020 </t>
    </r>
  </si>
  <si>
    <t>NOWY STANDARD z dn. 26.07.2019r.</t>
  </si>
  <si>
    <t>profil praktyczny</t>
  </si>
  <si>
    <t>20.</t>
  </si>
  <si>
    <t>e-learnig</t>
  </si>
  <si>
    <t>e-learning</t>
  </si>
  <si>
    <t>w+sem.+ćw.</t>
  </si>
  <si>
    <t>w.+sem.+ćw.</t>
  </si>
  <si>
    <t>Uchwała RW nr 465/2019 z dnia 23.09.2019r.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</si>
</sst>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Tahoma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b/>
      <sz val="12"/>
      <color indexed="12"/>
      <name val="Century Gothic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color indexed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sz val="11"/>
      <name val="Arial Black"/>
      <family val="2"/>
    </font>
    <font>
      <b/>
      <sz val="9"/>
      <name val="Tahoma"/>
      <family val="2"/>
    </font>
    <font>
      <b/>
      <sz val="2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entury Gothic"/>
      <family val="2"/>
    </font>
    <font>
      <b/>
      <sz val="12"/>
      <color rgb="FFFF0000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double"/>
      <top style="double"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/>
      <bottom style="double"/>
    </border>
    <border>
      <left style="double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double"/>
      <top style="double"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double"/>
      <right style="double"/>
      <top style="double"/>
      <bottom style="thin"/>
    </border>
    <border>
      <left/>
      <right style="double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medium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7" fillId="0" borderId="0">
      <alignment/>
      <protection/>
    </xf>
    <xf numFmtId="0" fontId="67" fillId="27" borderId="1" applyNumberFormat="0" applyAlignment="0" applyProtection="0"/>
    <xf numFmtId="9" fontId="0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>
      <alignment vertical="center" wrapText="1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8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3" fillId="0" borderId="0" xfId="0" applyFont="1" applyAlignment="1">
      <alignment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wrapText="1"/>
    </xf>
    <xf numFmtId="0" fontId="27" fillId="0" borderId="2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7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3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vertical="center" wrapText="1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vertical="center"/>
    </xf>
    <xf numFmtId="0" fontId="29" fillId="0" borderId="4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40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/>
    </xf>
    <xf numFmtId="0" fontId="76" fillId="0" borderId="0" xfId="0" applyFont="1" applyFill="1" applyBorder="1" applyAlignment="1" applyProtection="1">
      <alignment horizontal="right" vertical="center" wrapText="1"/>
      <protection locked="0"/>
    </xf>
    <xf numFmtId="0" fontId="76" fillId="0" borderId="0" xfId="0" applyFont="1" applyFill="1" applyBorder="1" applyAlignment="1" applyProtection="1">
      <alignment horizontal="right" vertical="top" wrapText="1"/>
      <protection locked="0"/>
    </xf>
    <xf numFmtId="0" fontId="77" fillId="0" borderId="0" xfId="0" applyFont="1" applyFill="1" applyBorder="1" applyAlignment="1" applyProtection="1">
      <alignment horizontal="right" vertical="center" wrapText="1"/>
      <protection locked="0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/>
    </xf>
    <xf numFmtId="0" fontId="78" fillId="0" borderId="24" xfId="0" applyFont="1" applyFill="1" applyBorder="1" applyAlignment="1" applyProtection="1">
      <alignment horizontal="center" vertical="center" wrapText="1"/>
      <protection locked="0"/>
    </xf>
    <xf numFmtId="0" fontId="78" fillId="0" borderId="23" xfId="0" applyFont="1" applyFill="1" applyBorder="1" applyAlignment="1" applyProtection="1">
      <alignment horizontal="center" vertical="center" wrapText="1"/>
      <protection locked="0"/>
    </xf>
    <xf numFmtId="0" fontId="78" fillId="0" borderId="14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30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 applyProtection="1">
      <alignment horizontal="center" vertical="center" wrapText="1"/>
      <protection locked="0"/>
    </xf>
    <xf numFmtId="0" fontId="78" fillId="0" borderId="38" xfId="0" applyFont="1" applyFill="1" applyBorder="1" applyAlignment="1" applyProtection="1">
      <alignment horizontal="center" vertical="center" wrapText="1"/>
      <protection locked="0"/>
    </xf>
    <xf numFmtId="0" fontId="78" fillId="0" borderId="10" xfId="0" applyFont="1" applyFill="1" applyBorder="1" applyAlignment="1" applyProtection="1">
      <alignment horizontal="center" vertical="center" wrapText="1"/>
      <protection locked="0"/>
    </xf>
    <xf numFmtId="0" fontId="78" fillId="0" borderId="28" xfId="0" applyFont="1" applyFill="1" applyBorder="1" applyAlignment="1">
      <alignment horizontal="center" vertical="center" wrapText="1"/>
    </xf>
    <xf numFmtId="0" fontId="78" fillId="0" borderId="41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/>
    </xf>
    <xf numFmtId="0" fontId="70" fillId="0" borderId="0" xfId="0" applyFont="1" applyAlignment="1">
      <alignment/>
    </xf>
    <xf numFmtId="0" fontId="7" fillId="34" borderId="18" xfId="0" applyFont="1" applyFill="1" applyBorder="1" applyAlignment="1">
      <alignment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8" fillId="0" borderId="46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30" fillId="34" borderId="0" xfId="0" applyFont="1" applyFill="1" applyAlignment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27" fillId="0" borderId="54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27" fillId="0" borderId="45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8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horizontal="center" vertical="center" wrapText="1"/>
      <protection locked="0"/>
    </xf>
    <xf numFmtId="0" fontId="7" fillId="0" borderId="61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27" fillId="0" borderId="29" xfId="0" applyFont="1" applyFill="1" applyBorder="1" applyAlignment="1" applyProtection="1">
      <alignment horizontal="center" vertical="center" wrapText="1"/>
      <protection locked="0"/>
    </xf>
    <xf numFmtId="0" fontId="27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right" vertical="top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27</xdr:row>
      <xdr:rowOff>9525</xdr:rowOff>
    </xdr:from>
    <xdr:to>
      <xdr:col>13</xdr:col>
      <xdr:colOff>495300</xdr:colOff>
      <xdr:row>27</xdr:row>
      <xdr:rowOff>9525</xdr:rowOff>
    </xdr:to>
    <xdr:sp>
      <xdr:nvSpPr>
        <xdr:cNvPr id="1" name="Łącznik prosty 2"/>
        <xdr:cNvSpPr>
          <a:spLocks/>
        </xdr:cNvSpPr>
      </xdr:nvSpPr>
      <xdr:spPr>
        <a:xfrm>
          <a:off x="7581900" y="10182225"/>
          <a:ext cx="1133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pane ySplit="3" topLeftCell="A4" activePane="bottomLeft" state="frozen"/>
      <selection pane="topLeft" activeCell="A3" sqref="A3"/>
      <selection pane="bottomLeft" activeCell="C19" sqref="C19"/>
    </sheetView>
  </sheetViews>
  <sheetFormatPr defaultColWidth="9.140625" defaultRowHeight="15"/>
  <cols>
    <col min="1" max="1" width="3.8515625" style="1" bestFit="1" customWidth="1"/>
    <col min="2" max="2" width="39.00390625" style="8" customWidth="1"/>
    <col min="4" max="4" width="23.421875" style="0" customWidth="1"/>
    <col min="5" max="5" width="18.7109375" style="0" customWidth="1"/>
    <col min="6" max="6" width="23.00390625" style="0" customWidth="1"/>
    <col min="7" max="7" width="18.7109375" style="8" customWidth="1"/>
  </cols>
  <sheetData>
    <row r="1" spans="1:8" ht="15" customHeight="1">
      <c r="A1" s="189" t="s">
        <v>6</v>
      </c>
      <c r="B1" s="190"/>
      <c r="C1" s="190"/>
      <c r="D1" s="190"/>
      <c r="E1" s="190"/>
      <c r="F1" s="190"/>
      <c r="H1" s="4"/>
    </row>
    <row r="2" spans="1:8" ht="73.5" customHeight="1">
      <c r="A2" s="190"/>
      <c r="B2" s="190"/>
      <c r="C2" s="190"/>
      <c r="D2" s="190"/>
      <c r="E2" s="190"/>
      <c r="F2" s="190"/>
      <c r="G2" s="9" t="s">
        <v>5</v>
      </c>
      <c r="H2" s="4"/>
    </row>
    <row r="3" spans="1:7" ht="45" customHeight="1">
      <c r="A3" s="5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7</v>
      </c>
      <c r="G3" s="2" t="s">
        <v>8</v>
      </c>
    </row>
    <row r="4" spans="1:7" ht="15">
      <c r="A4" s="6">
        <v>1</v>
      </c>
      <c r="B4" s="7" t="s">
        <v>24</v>
      </c>
      <c r="C4" s="3" t="s">
        <v>16</v>
      </c>
      <c r="D4" s="3" t="s">
        <v>25</v>
      </c>
      <c r="E4" s="3" t="s">
        <v>10</v>
      </c>
      <c r="F4" s="3" t="s">
        <v>40</v>
      </c>
      <c r="G4" s="7"/>
    </row>
    <row r="5" spans="1:7" ht="15">
      <c r="A5" s="6">
        <v>2</v>
      </c>
      <c r="B5" s="7" t="s">
        <v>17</v>
      </c>
      <c r="C5" s="3" t="s">
        <v>16</v>
      </c>
      <c r="D5" s="3">
        <v>70710</v>
      </c>
      <c r="E5" s="3" t="s">
        <v>11</v>
      </c>
      <c r="F5" s="3" t="s">
        <v>40</v>
      </c>
      <c r="G5" s="7"/>
    </row>
    <row r="6" spans="1:7" ht="15">
      <c r="A6" s="6">
        <v>3</v>
      </c>
      <c r="B6" s="7" t="s">
        <v>26</v>
      </c>
      <c r="C6" s="3" t="s">
        <v>16</v>
      </c>
      <c r="D6" s="3" t="s">
        <v>27</v>
      </c>
      <c r="E6" s="3" t="s">
        <v>23</v>
      </c>
      <c r="F6" s="3" t="s">
        <v>40</v>
      </c>
      <c r="G6" s="7"/>
    </row>
    <row r="7" spans="1:7" ht="15">
      <c r="A7" s="6">
        <v>4</v>
      </c>
      <c r="B7" s="7" t="s">
        <v>28</v>
      </c>
      <c r="C7" s="3" t="s">
        <v>18</v>
      </c>
      <c r="D7" s="3" t="s">
        <v>29</v>
      </c>
      <c r="E7" s="3" t="s">
        <v>23</v>
      </c>
      <c r="F7" s="3" t="s">
        <v>40</v>
      </c>
      <c r="G7" s="7"/>
    </row>
    <row r="8" spans="1:7" ht="15">
      <c r="A8" s="6">
        <v>5</v>
      </c>
      <c r="B8" s="7" t="s">
        <v>30</v>
      </c>
      <c r="C8" s="3" t="s">
        <v>15</v>
      </c>
      <c r="D8" s="3" t="s">
        <v>31</v>
      </c>
      <c r="E8" s="3" t="s">
        <v>32</v>
      </c>
      <c r="F8" s="3" t="s">
        <v>40</v>
      </c>
      <c r="G8" s="7"/>
    </row>
    <row r="9" spans="1:7" ht="15">
      <c r="A9" s="6">
        <v>6</v>
      </c>
      <c r="B9" s="7" t="s">
        <v>19</v>
      </c>
      <c r="C9" s="3" t="s">
        <v>14</v>
      </c>
      <c r="D9" s="3">
        <v>20610</v>
      </c>
      <c r="E9" s="3" t="s">
        <v>9</v>
      </c>
      <c r="F9" s="10" t="s">
        <v>41</v>
      </c>
      <c r="G9" s="7"/>
    </row>
    <row r="10" spans="1:7" ht="15">
      <c r="A10" s="6">
        <v>7</v>
      </c>
      <c r="B10" s="7" t="s">
        <v>33</v>
      </c>
      <c r="C10" s="3" t="s">
        <v>16</v>
      </c>
      <c r="D10" s="3" t="s">
        <v>34</v>
      </c>
      <c r="E10" s="3" t="s">
        <v>11</v>
      </c>
      <c r="F10" s="3" t="s">
        <v>40</v>
      </c>
      <c r="G10" s="7"/>
    </row>
    <row r="11" spans="1:7" ht="15">
      <c r="A11" s="6">
        <v>8</v>
      </c>
      <c r="B11" s="7" t="s">
        <v>35</v>
      </c>
      <c r="C11" s="3" t="s">
        <v>15</v>
      </c>
      <c r="D11" s="3">
        <v>10211</v>
      </c>
      <c r="E11" s="3" t="s">
        <v>13</v>
      </c>
      <c r="F11" s="3" t="s">
        <v>40</v>
      </c>
      <c r="G11" s="7"/>
    </row>
    <row r="12" spans="1:7" ht="15">
      <c r="A12" s="6">
        <v>9</v>
      </c>
      <c r="B12" s="7" t="s">
        <v>36</v>
      </c>
      <c r="C12" s="3" t="s">
        <v>16</v>
      </c>
      <c r="D12" s="3" t="s">
        <v>37</v>
      </c>
      <c r="E12" s="3" t="s">
        <v>12</v>
      </c>
      <c r="F12" s="3" t="s">
        <v>40</v>
      </c>
      <c r="G12" s="7"/>
    </row>
    <row r="13" spans="1:7" ht="15">
      <c r="A13" s="6">
        <v>10</v>
      </c>
      <c r="B13" s="7" t="s">
        <v>20</v>
      </c>
      <c r="C13" s="3" t="s">
        <v>16</v>
      </c>
      <c r="D13" s="3" t="s">
        <v>21</v>
      </c>
      <c r="E13" s="3" t="s">
        <v>22</v>
      </c>
      <c r="F13" s="3" t="s">
        <v>40</v>
      </c>
      <c r="G13" s="7"/>
    </row>
    <row r="14" spans="1:7" ht="15">
      <c r="A14" s="6">
        <v>11</v>
      </c>
      <c r="B14" s="7" t="s">
        <v>38</v>
      </c>
      <c r="C14" s="3" t="s">
        <v>18</v>
      </c>
      <c r="D14" s="3" t="s">
        <v>39</v>
      </c>
      <c r="E14" s="3" t="s">
        <v>13</v>
      </c>
      <c r="F14" s="3" t="s">
        <v>40</v>
      </c>
      <c r="G14" s="7"/>
    </row>
    <row r="15" spans="1:7" ht="15">
      <c r="A15" s="6">
        <v>12</v>
      </c>
      <c r="B15" s="7"/>
      <c r="C15" s="3"/>
      <c r="D15" s="3"/>
      <c r="E15" s="3"/>
      <c r="F15" s="3"/>
      <c r="G15" s="7"/>
    </row>
    <row r="16" spans="1:7" ht="15">
      <c r="A16" s="6">
        <v>13</v>
      </c>
      <c r="B16" s="7"/>
      <c r="C16" s="3"/>
      <c r="D16" s="3"/>
      <c r="E16" s="3"/>
      <c r="F16" s="3"/>
      <c r="G16" s="7"/>
    </row>
    <row r="18" ht="15">
      <c r="B18" s="8" t="s">
        <v>42</v>
      </c>
    </row>
  </sheetData>
  <sheetProtection/>
  <mergeCells count="1">
    <mergeCell ref="A1:F2"/>
  </mergeCells>
  <printOptions/>
  <pageMargins left="0.3937007874015748" right="0.35433070866141736" top="0.31496062992125984" bottom="1.2598425196850394" header="0.15748031496062992" footer="0.31496062992125984"/>
  <pageSetup horizontalDpi="600" verticalDpi="600" orientation="landscape" paperSize="9" r:id="rId1"/>
  <headerFooter>
    <oddFooter>&amp;LPodpis Kierownika apteki&amp;CData i podpis przedstawiciela 
przedsiębiorcy przyjmującego 
produkt leczniczy - wyrób 
medyczny do utylizacji&amp;RPodpis osoby upoważnionej 
przez Wojewódzkiego 
Inspektora  Farmaceutycznego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3"/>
  <sheetViews>
    <sheetView tabSelected="1" view="pageBreakPreview" zoomScaleSheetLayoutView="100" zoomScalePageLayoutView="78" workbookViewId="0" topLeftCell="A93">
      <selection activeCell="D104" sqref="D104"/>
    </sheetView>
  </sheetViews>
  <sheetFormatPr defaultColWidth="9.140625" defaultRowHeight="15"/>
  <cols>
    <col min="1" max="1" width="6.28125" style="0" customWidth="1"/>
    <col min="2" max="2" width="27.57421875" style="0" customWidth="1"/>
    <col min="3" max="3" width="8.28125" style="0" customWidth="1"/>
    <col min="4" max="4" width="8.28125" style="179" customWidth="1"/>
    <col min="5" max="5" width="7.421875" style="0" customWidth="1"/>
    <col min="6" max="6" width="8.140625" style="0" customWidth="1"/>
    <col min="7" max="9" width="8.00390625" style="0" customWidth="1"/>
    <col min="10" max="10" width="7.57421875" style="0" customWidth="1"/>
    <col min="11" max="11" width="7.7109375" style="0" customWidth="1"/>
    <col min="12" max="13" width="9.00390625" style="0" customWidth="1"/>
    <col min="14" max="14" width="8.140625" style="0" customWidth="1"/>
    <col min="15" max="15" width="7.7109375" style="0" customWidth="1"/>
    <col min="16" max="16" width="8.140625" style="0" customWidth="1"/>
    <col min="17" max="18" width="8.57421875" style="0" customWidth="1"/>
    <col min="19" max="19" width="8.140625" style="0" customWidth="1"/>
    <col min="20" max="21" width="7.28125" style="0" customWidth="1"/>
    <col min="22" max="22" width="8.57421875" style="0" customWidth="1"/>
    <col min="24" max="25" width="8.140625" style="0" customWidth="1"/>
    <col min="27" max="27" width="8.140625" style="0" customWidth="1"/>
    <col min="28" max="28" width="6.421875" style="0" customWidth="1"/>
    <col min="29" max="29" width="8.57421875" style="0" customWidth="1"/>
  </cols>
  <sheetData>
    <row r="1" spans="3:30" ht="24.75" customHeight="1">
      <c r="C1" s="46"/>
      <c r="D1" s="149"/>
      <c r="E1" s="46"/>
      <c r="F1" s="46"/>
      <c r="G1" s="46"/>
      <c r="H1" s="46"/>
      <c r="I1" s="46"/>
      <c r="J1" s="228"/>
      <c r="K1" s="228"/>
      <c r="L1" s="228"/>
      <c r="M1" s="228"/>
      <c r="N1" s="228"/>
      <c r="O1" s="228"/>
      <c r="P1" s="228"/>
      <c r="Q1" s="228"/>
      <c r="R1" s="228"/>
      <c r="S1" s="225" t="s">
        <v>197</v>
      </c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46"/>
    </row>
    <row r="2" spans="1:30" ht="33" customHeight="1">
      <c r="A2" s="46"/>
      <c r="B2" s="46" t="s">
        <v>191</v>
      </c>
      <c r="C2" s="46"/>
      <c r="D2" s="149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213" t="s">
        <v>184</v>
      </c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141"/>
    </row>
    <row r="3" spans="1:30" ht="15" customHeight="1">
      <c r="A3" s="233" t="s">
        <v>169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0" ht="18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</row>
    <row r="5" spans="1:30" ht="60" customHeight="1">
      <c r="A5" s="233" t="s">
        <v>189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</row>
    <row r="6" spans="1:30" ht="56.25" customHeight="1">
      <c r="A6" s="227" t="s">
        <v>81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</row>
    <row r="7" spans="1:30" ht="55.5" customHeight="1">
      <c r="A7" s="234" t="s">
        <v>82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</row>
    <row r="8" spans="1:30" ht="27.75" customHeight="1">
      <c r="A8" s="16"/>
      <c r="B8" s="12"/>
      <c r="C8" s="13"/>
      <c r="D8" s="150"/>
      <c r="E8" s="14"/>
      <c r="F8" s="14"/>
      <c r="G8" s="229" t="s">
        <v>83</v>
      </c>
      <c r="H8" s="229"/>
      <c r="I8" s="229"/>
      <c r="J8" s="229"/>
      <c r="K8" s="229"/>
      <c r="L8" s="229"/>
      <c r="M8" s="229"/>
      <c r="N8" s="229"/>
      <c r="O8" s="18"/>
      <c r="P8" s="16"/>
      <c r="Q8" s="226" t="s">
        <v>84</v>
      </c>
      <c r="R8" s="226"/>
      <c r="S8" s="226"/>
      <c r="T8" s="226"/>
      <c r="U8" s="226"/>
      <c r="V8" s="226"/>
      <c r="W8" s="226"/>
      <c r="X8" s="226"/>
      <c r="Y8" s="17"/>
      <c r="Z8" s="14"/>
      <c r="AA8" s="14"/>
      <c r="AB8" s="14"/>
      <c r="AC8" s="14"/>
      <c r="AD8" s="16"/>
    </row>
    <row r="9" spans="1:30" ht="27.75" customHeight="1">
      <c r="A9" s="254" t="s">
        <v>85</v>
      </c>
      <c r="B9" s="254"/>
      <c r="C9" s="254"/>
      <c r="D9" s="254"/>
      <c r="E9" s="254"/>
      <c r="F9" s="254"/>
      <c r="G9" s="18"/>
      <c r="H9" s="18"/>
      <c r="I9" s="18"/>
      <c r="J9" s="18"/>
      <c r="K9" s="16"/>
      <c r="L9" s="47">
        <f>SUM(C54,C81,C106)</f>
        <v>4784</v>
      </c>
      <c r="M9" s="47"/>
      <c r="N9" s="49" t="s">
        <v>166</v>
      </c>
      <c r="O9" s="19"/>
      <c r="P9" s="17"/>
      <c r="Q9" s="254" t="s">
        <v>86</v>
      </c>
      <c r="R9" s="254"/>
      <c r="S9" s="254"/>
      <c r="T9" s="254"/>
      <c r="U9" s="254"/>
      <c r="V9" s="254"/>
      <c r="W9" s="19">
        <f>SUM(M52+Y52,M79+Y79,M104+Y104)</f>
        <v>180</v>
      </c>
      <c r="X9" s="48" t="s">
        <v>46</v>
      </c>
      <c r="Y9" s="48"/>
      <c r="Z9" s="45"/>
      <c r="AA9" s="16"/>
      <c r="AB9" s="16"/>
      <c r="AC9" s="16"/>
      <c r="AD9" s="16"/>
    </row>
    <row r="10" spans="1:30" ht="27.75" customHeight="1">
      <c r="A10" s="40"/>
      <c r="B10" s="40"/>
      <c r="C10" s="40"/>
      <c r="D10" s="151"/>
      <c r="E10" s="40"/>
      <c r="F10" s="40"/>
      <c r="G10" s="18"/>
      <c r="H10" s="18"/>
      <c r="I10" s="18"/>
      <c r="J10" s="18"/>
      <c r="K10" s="16"/>
      <c r="L10" s="19"/>
      <c r="M10" s="19"/>
      <c r="N10" s="50"/>
      <c r="O10" s="19"/>
      <c r="P10" s="17"/>
      <c r="Q10" s="40"/>
      <c r="R10" s="40"/>
      <c r="S10" s="40"/>
      <c r="T10" s="40"/>
      <c r="U10" s="40"/>
      <c r="V10" s="40"/>
      <c r="W10" s="19"/>
      <c r="X10" s="19"/>
      <c r="Y10" s="19"/>
      <c r="Z10" s="19"/>
      <c r="AA10" s="16"/>
      <c r="AB10" s="16"/>
      <c r="AC10" s="16"/>
      <c r="AD10" s="16"/>
    </row>
    <row r="11" spans="1:30" ht="39.75" customHeight="1">
      <c r="A11" s="260" t="s">
        <v>87</v>
      </c>
      <c r="B11" s="260"/>
      <c r="C11" s="260"/>
      <c r="D11" s="260"/>
      <c r="E11" s="260"/>
      <c r="F11" s="260"/>
      <c r="G11" s="23"/>
      <c r="H11" s="23"/>
      <c r="I11" s="23"/>
      <c r="J11" s="23"/>
      <c r="K11" s="16"/>
      <c r="L11" s="19">
        <f>SUM(E51:I51,Q51:U51,E78:H78,I77,Q78:S78,E103:G103,Q103:S103)</f>
        <v>1829</v>
      </c>
      <c r="M11" s="19"/>
      <c r="N11" s="48" t="s">
        <v>166</v>
      </c>
      <c r="O11" s="45"/>
      <c r="P11" s="19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</row>
    <row r="12" spans="1:30" ht="39.75" customHeight="1">
      <c r="A12" s="41"/>
      <c r="B12" s="41"/>
      <c r="C12" s="41"/>
      <c r="D12" s="152"/>
      <c r="E12" s="41"/>
      <c r="F12" s="41"/>
      <c r="G12" s="23"/>
      <c r="H12" s="23"/>
      <c r="I12" s="23"/>
      <c r="J12" s="23"/>
      <c r="K12" s="16"/>
      <c r="L12" s="19"/>
      <c r="M12" s="19"/>
      <c r="N12" s="50"/>
      <c r="O12" s="19"/>
      <c r="P12" s="19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23.25" customHeight="1">
      <c r="A13" s="254" t="s">
        <v>88</v>
      </c>
      <c r="B13" s="254"/>
      <c r="C13" s="254"/>
      <c r="D13" s="254"/>
      <c r="E13" s="254"/>
      <c r="F13" s="254"/>
      <c r="G13" s="18"/>
      <c r="H13" s="18"/>
      <c r="I13" s="18"/>
      <c r="J13" s="18"/>
      <c r="K13" s="18"/>
      <c r="L13" s="19">
        <f>SUM(K54+K81+K106)</f>
        <v>1100</v>
      </c>
      <c r="M13" s="19"/>
      <c r="N13" s="49" t="s">
        <v>166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</row>
    <row r="14" spans="1:30" ht="23.25">
      <c r="A14" s="40"/>
      <c r="B14" s="40"/>
      <c r="C14" s="40"/>
      <c r="D14" s="151"/>
      <c r="E14" s="40"/>
      <c r="F14" s="40"/>
      <c r="G14" s="18"/>
      <c r="H14" s="18"/>
      <c r="I14" s="18"/>
      <c r="J14" s="18"/>
      <c r="K14" s="18"/>
      <c r="L14" s="19"/>
      <c r="M14" s="19"/>
      <c r="N14" s="49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</row>
    <row r="15" spans="1:30" ht="23.25" customHeight="1">
      <c r="A15" s="254" t="s">
        <v>89</v>
      </c>
      <c r="B15" s="254"/>
      <c r="C15" s="254"/>
      <c r="D15" s="254"/>
      <c r="E15" s="254"/>
      <c r="F15" s="254"/>
      <c r="G15" s="18"/>
      <c r="H15" s="18"/>
      <c r="I15" s="18"/>
      <c r="J15" s="18"/>
      <c r="K15" s="18"/>
      <c r="L15" s="19">
        <f>SUM(C53+C80+C105)</f>
        <v>1200</v>
      </c>
      <c r="M15" s="19"/>
      <c r="N15" s="49" t="s">
        <v>166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</row>
    <row r="16" spans="1:30" ht="23.25">
      <c r="A16" s="40"/>
      <c r="B16" s="40"/>
      <c r="C16" s="40"/>
      <c r="D16" s="151"/>
      <c r="E16" s="40"/>
      <c r="F16" s="40"/>
      <c r="G16" s="18"/>
      <c r="H16" s="18"/>
      <c r="I16" s="18"/>
      <c r="J16" s="18"/>
      <c r="K16" s="18"/>
      <c r="L16" s="19"/>
      <c r="M16" s="19"/>
      <c r="N16" s="49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27.75">
      <c r="A17" s="254" t="s">
        <v>90</v>
      </c>
      <c r="B17" s="254"/>
      <c r="C17" s="254"/>
      <c r="D17" s="254"/>
      <c r="E17" s="254"/>
      <c r="F17" s="254"/>
      <c r="G17" s="18"/>
      <c r="H17" s="18"/>
      <c r="I17" s="18"/>
      <c r="J17" s="18"/>
      <c r="K17" s="16"/>
      <c r="L17" s="19">
        <f>SUM(C52+C79+C104)</f>
        <v>665</v>
      </c>
      <c r="M17" s="19"/>
      <c r="N17" s="49" t="s">
        <v>166</v>
      </c>
      <c r="O17" s="25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</row>
    <row r="18" spans="1:30" ht="27.75">
      <c r="A18" s="40"/>
      <c r="B18" s="40"/>
      <c r="C18" s="40"/>
      <c r="D18" s="151"/>
      <c r="E18" s="40"/>
      <c r="F18" s="40"/>
      <c r="G18" s="18"/>
      <c r="H18" s="18"/>
      <c r="I18" s="18"/>
      <c r="J18" s="18"/>
      <c r="K18" s="16"/>
      <c r="L18" s="19"/>
      <c r="M18" s="19"/>
      <c r="N18" s="19"/>
      <c r="O18" s="2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spans="1:30" ht="23.25" customHeight="1">
      <c r="A19" s="39"/>
      <c r="B19" s="38"/>
      <c r="C19" s="39"/>
      <c r="D19" s="153"/>
      <c r="E19" s="39"/>
      <c r="F19" s="39"/>
      <c r="G19" s="24"/>
      <c r="H19" s="24"/>
      <c r="I19" s="24"/>
      <c r="J19" s="24"/>
      <c r="K19" s="24"/>
      <c r="L19" s="11"/>
      <c r="M19" s="11"/>
      <c r="N19" s="26"/>
      <c r="O19" s="26"/>
      <c r="P19" s="26"/>
      <c r="Q19" s="214" t="s">
        <v>167</v>
      </c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6"/>
      <c r="AC19" s="26"/>
      <c r="AD19" s="26"/>
    </row>
    <row r="20" spans="1:30" ht="23.25" customHeight="1">
      <c r="A20" s="22"/>
      <c r="B20" s="20"/>
      <c r="C20" s="24"/>
      <c r="D20" s="154"/>
      <c r="E20" s="24"/>
      <c r="F20" s="24"/>
      <c r="G20" s="24"/>
      <c r="H20" s="24"/>
      <c r="I20" s="24"/>
      <c r="J20" s="24"/>
      <c r="K20" s="24"/>
      <c r="L20" s="26"/>
      <c r="M20" s="26"/>
      <c r="N20" s="26"/>
      <c r="O20" s="26"/>
      <c r="P20" s="26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6"/>
      <c r="AC20" s="26"/>
      <c r="AD20" s="26"/>
    </row>
    <row r="21" spans="1:30" ht="23.25" customHeight="1">
      <c r="A21" s="22"/>
      <c r="B21" s="20"/>
      <c r="C21" s="24"/>
      <c r="D21" s="154"/>
      <c r="E21" s="24"/>
      <c r="F21" s="24"/>
      <c r="G21" s="24"/>
      <c r="H21" s="24"/>
      <c r="I21" s="24"/>
      <c r="J21" s="24"/>
      <c r="K21" s="24"/>
      <c r="L21" s="26"/>
      <c r="M21" s="26"/>
      <c r="N21" s="26"/>
      <c r="O21" s="26"/>
      <c r="P21" s="26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6"/>
      <c r="AC21" s="26"/>
      <c r="AD21" s="26"/>
    </row>
    <row r="22" spans="1:30" ht="23.25" customHeight="1">
      <c r="A22" s="22"/>
      <c r="B22" s="20"/>
      <c r="C22" s="24"/>
      <c r="D22" s="154"/>
      <c r="E22" s="24"/>
      <c r="F22" s="24"/>
      <c r="G22" s="24"/>
      <c r="H22" s="24"/>
      <c r="I22" s="24"/>
      <c r="J22" s="24"/>
      <c r="K22" s="24"/>
      <c r="L22" s="26"/>
      <c r="M22" s="26"/>
      <c r="N22" s="26"/>
      <c r="O22" s="26"/>
      <c r="P22" s="26"/>
      <c r="Q22" s="42"/>
      <c r="R22" s="214" t="s">
        <v>190</v>
      </c>
      <c r="S22" s="214"/>
      <c r="T22" s="214"/>
      <c r="U22" s="214"/>
      <c r="V22" s="214"/>
      <c r="W22" s="214"/>
      <c r="X22" s="214"/>
      <c r="Y22" s="214"/>
      <c r="Z22" s="214"/>
      <c r="AA22" s="42"/>
      <c r="AB22" s="26"/>
      <c r="AC22" s="26"/>
      <c r="AD22" s="26"/>
    </row>
    <row r="23" spans="1:30" ht="23.25" customHeight="1">
      <c r="A23" s="22"/>
      <c r="B23" s="20"/>
      <c r="C23" s="24"/>
      <c r="D23" s="15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26"/>
      <c r="AC23" s="26"/>
      <c r="AD23" s="26"/>
    </row>
    <row r="24" spans="1:30" ht="23.25" customHeight="1">
      <c r="A24" s="22"/>
      <c r="B24" s="20"/>
      <c r="C24" s="24"/>
      <c r="D24" s="15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26"/>
      <c r="AC24" s="26"/>
      <c r="AD24" s="26"/>
    </row>
    <row r="25" spans="1:30" ht="24" thickBot="1">
      <c r="A25" s="22"/>
      <c r="B25" s="20"/>
      <c r="C25" s="21"/>
      <c r="D25" s="155"/>
      <c r="E25" s="11"/>
      <c r="F25" s="11"/>
      <c r="G25" s="11"/>
      <c r="H25" s="11"/>
      <c r="I25" s="11"/>
      <c r="J25" s="24"/>
      <c r="K25" s="2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7"/>
    </row>
    <row r="26" spans="1:30" ht="28.5" thickBot="1">
      <c r="A26" s="230" t="s">
        <v>185</v>
      </c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2"/>
    </row>
    <row r="27" spans="1:30" ht="35.25" customHeight="1" thickBot="1">
      <c r="A27" s="250" t="s">
        <v>43</v>
      </c>
      <c r="B27" s="250" t="s">
        <v>44</v>
      </c>
      <c r="C27" s="252" t="s">
        <v>132</v>
      </c>
      <c r="D27" s="156"/>
      <c r="E27" s="257" t="s">
        <v>91</v>
      </c>
      <c r="F27" s="258"/>
      <c r="G27" s="258"/>
      <c r="H27" s="258"/>
      <c r="I27" s="258"/>
      <c r="J27" s="258"/>
      <c r="K27" s="258"/>
      <c r="L27" s="259"/>
      <c r="M27" s="195" t="s">
        <v>46</v>
      </c>
      <c r="N27" s="196"/>
      <c r="O27" s="196"/>
      <c r="P27" s="197"/>
      <c r="Q27" s="257" t="s">
        <v>92</v>
      </c>
      <c r="R27" s="258"/>
      <c r="S27" s="258"/>
      <c r="T27" s="258"/>
      <c r="U27" s="258"/>
      <c r="V27" s="258"/>
      <c r="W27" s="258"/>
      <c r="X27" s="259"/>
      <c r="Y27" s="195" t="s">
        <v>46</v>
      </c>
      <c r="Z27" s="196"/>
      <c r="AA27" s="196"/>
      <c r="AB27" s="197"/>
      <c r="AC27" s="255" t="s">
        <v>48</v>
      </c>
      <c r="AD27" s="256"/>
    </row>
    <row r="28" spans="1:30" ht="39.75" thickBot="1" thickTop="1">
      <c r="A28" s="251"/>
      <c r="B28" s="251"/>
      <c r="C28" s="253"/>
      <c r="D28" s="157" t="s">
        <v>194</v>
      </c>
      <c r="E28" s="51" t="s">
        <v>49</v>
      </c>
      <c r="F28" s="51" t="s">
        <v>50</v>
      </c>
      <c r="G28" s="51" t="s">
        <v>51</v>
      </c>
      <c r="H28" s="127" t="s">
        <v>173</v>
      </c>
      <c r="I28" s="127" t="s">
        <v>174</v>
      </c>
      <c r="J28" s="107" t="s">
        <v>52</v>
      </c>
      <c r="K28" s="51" t="s">
        <v>93</v>
      </c>
      <c r="L28" s="51" t="s">
        <v>54</v>
      </c>
      <c r="M28" s="51" t="s">
        <v>194</v>
      </c>
      <c r="N28" s="51" t="s">
        <v>195</v>
      </c>
      <c r="O28" s="51" t="s">
        <v>55</v>
      </c>
      <c r="P28" s="51" t="s">
        <v>56</v>
      </c>
      <c r="Q28" s="51" t="s">
        <v>49</v>
      </c>
      <c r="R28" s="51" t="s">
        <v>50</v>
      </c>
      <c r="S28" s="51" t="s">
        <v>51</v>
      </c>
      <c r="T28" s="127" t="s">
        <v>173</v>
      </c>
      <c r="U28" s="127" t="s">
        <v>174</v>
      </c>
      <c r="V28" s="51" t="s">
        <v>52</v>
      </c>
      <c r="W28" s="51" t="s">
        <v>93</v>
      </c>
      <c r="X28" s="51" t="s">
        <v>54</v>
      </c>
      <c r="Y28" s="51" t="s">
        <v>194</v>
      </c>
      <c r="Z28" s="51" t="s">
        <v>195</v>
      </c>
      <c r="AA28" s="51" t="s">
        <v>55</v>
      </c>
      <c r="AB28" s="51" t="s">
        <v>56</v>
      </c>
      <c r="AC28" s="51" t="s">
        <v>94</v>
      </c>
      <c r="AD28" s="51" t="s">
        <v>95</v>
      </c>
    </row>
    <row r="29" spans="1:30" ht="18" customHeight="1" thickTop="1">
      <c r="A29" s="108" t="s">
        <v>139</v>
      </c>
      <c r="B29" s="53" t="s">
        <v>96</v>
      </c>
      <c r="C29" s="54">
        <f>SUM(E29:J29,Q29:V29)</f>
        <v>55</v>
      </c>
      <c r="D29" s="158">
        <v>12</v>
      </c>
      <c r="E29" s="55">
        <v>10</v>
      </c>
      <c r="F29" s="55"/>
      <c r="G29" s="55">
        <v>20</v>
      </c>
      <c r="H29" s="55"/>
      <c r="I29" s="55"/>
      <c r="J29" s="55"/>
      <c r="K29" s="55"/>
      <c r="L29" s="55">
        <v>10</v>
      </c>
      <c r="M29" s="55"/>
      <c r="N29" s="55"/>
      <c r="O29" s="55"/>
      <c r="P29" s="55"/>
      <c r="Q29" s="55">
        <v>10</v>
      </c>
      <c r="R29" s="55"/>
      <c r="S29" s="55">
        <v>15</v>
      </c>
      <c r="T29" s="55"/>
      <c r="U29" s="55"/>
      <c r="V29" s="55"/>
      <c r="W29" s="55"/>
      <c r="X29" s="55">
        <v>10</v>
      </c>
      <c r="Y29" s="55">
        <v>0.3</v>
      </c>
      <c r="Z29" s="55">
        <v>2.7</v>
      </c>
      <c r="AA29" s="55"/>
      <c r="AB29" s="55"/>
      <c r="AC29" s="54"/>
      <c r="AD29" s="54" t="s">
        <v>97</v>
      </c>
    </row>
    <row r="30" spans="1:30" ht="18" customHeight="1">
      <c r="A30" s="109" t="s">
        <v>140</v>
      </c>
      <c r="B30" s="63" t="s">
        <v>98</v>
      </c>
      <c r="C30" s="54">
        <f>SUM(E30:J30,Q30:V30)</f>
        <v>80</v>
      </c>
      <c r="D30" s="158">
        <v>60</v>
      </c>
      <c r="E30" s="60">
        <v>40</v>
      </c>
      <c r="F30" s="60"/>
      <c r="G30" s="60"/>
      <c r="H30" s="60"/>
      <c r="I30" s="60"/>
      <c r="J30" s="60"/>
      <c r="K30" s="60"/>
      <c r="L30" s="60">
        <v>7</v>
      </c>
      <c r="M30" s="60"/>
      <c r="N30" s="60"/>
      <c r="O30" s="60"/>
      <c r="P30" s="60"/>
      <c r="Q30" s="60">
        <v>40</v>
      </c>
      <c r="R30" s="60"/>
      <c r="S30" s="60"/>
      <c r="T30" s="60"/>
      <c r="U30" s="60"/>
      <c r="V30" s="60"/>
      <c r="W30" s="60"/>
      <c r="X30" s="60">
        <v>8</v>
      </c>
      <c r="Y30" s="60">
        <v>2</v>
      </c>
      <c r="Z30" s="60">
        <v>2</v>
      </c>
      <c r="AA30" s="60"/>
      <c r="AB30" s="60"/>
      <c r="AC30" s="59"/>
      <c r="AD30" s="59" t="s">
        <v>97</v>
      </c>
    </row>
    <row r="31" spans="1:30" ht="17.25" customHeight="1">
      <c r="A31" s="109" t="s">
        <v>141</v>
      </c>
      <c r="B31" s="63" t="s">
        <v>99</v>
      </c>
      <c r="C31" s="54">
        <f>SUM(E31:J31,Q31:V31)</f>
        <v>335</v>
      </c>
      <c r="D31" s="158">
        <v>60</v>
      </c>
      <c r="E31" s="60">
        <v>45</v>
      </c>
      <c r="F31" s="60"/>
      <c r="G31" s="60">
        <v>80</v>
      </c>
      <c r="H31" s="60">
        <v>5</v>
      </c>
      <c r="I31" s="60">
        <v>5</v>
      </c>
      <c r="J31" s="60">
        <v>40</v>
      </c>
      <c r="K31" s="60"/>
      <c r="L31" s="60">
        <v>7</v>
      </c>
      <c r="M31" s="60"/>
      <c r="N31" s="60"/>
      <c r="O31" s="60"/>
      <c r="P31" s="60"/>
      <c r="Q31" s="60">
        <v>30</v>
      </c>
      <c r="R31" s="60"/>
      <c r="S31" s="60">
        <v>60</v>
      </c>
      <c r="T31" s="60">
        <v>20</v>
      </c>
      <c r="U31" s="60">
        <v>10</v>
      </c>
      <c r="V31" s="60">
        <v>40</v>
      </c>
      <c r="W31" s="60">
        <v>120</v>
      </c>
      <c r="X31" s="60">
        <v>8</v>
      </c>
      <c r="Y31" s="60">
        <v>2</v>
      </c>
      <c r="Z31" s="60">
        <v>8</v>
      </c>
      <c r="AA31" s="60">
        <v>3</v>
      </c>
      <c r="AB31" s="60">
        <v>4</v>
      </c>
      <c r="AC31" s="59"/>
      <c r="AD31" s="59" t="s">
        <v>97</v>
      </c>
    </row>
    <row r="32" spans="1:30" ht="18" customHeight="1">
      <c r="A32" s="109" t="s">
        <v>142</v>
      </c>
      <c r="B32" s="63" t="s">
        <v>71</v>
      </c>
      <c r="C32" s="54">
        <f>SUM(E32:J32,Q32:V32)</f>
        <v>60</v>
      </c>
      <c r="D32" s="158"/>
      <c r="E32" s="60"/>
      <c r="F32" s="60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>
        <v>30</v>
      </c>
      <c r="S32" s="60"/>
      <c r="T32" s="60"/>
      <c r="U32" s="60"/>
      <c r="V32" s="60"/>
      <c r="W32" s="60"/>
      <c r="X32" s="60"/>
      <c r="Y32" s="60"/>
      <c r="Z32" s="60">
        <v>2</v>
      </c>
      <c r="AA32" s="60"/>
      <c r="AB32" s="60"/>
      <c r="AC32" s="59"/>
      <c r="AD32" s="59" t="s">
        <v>62</v>
      </c>
    </row>
    <row r="33" spans="1:30" ht="19.5" customHeight="1">
      <c r="A33" s="109" t="s">
        <v>143</v>
      </c>
      <c r="B33" s="63" t="s">
        <v>100</v>
      </c>
      <c r="C33" s="54">
        <f>SUM(E33:J33,Q33:V33)</f>
        <v>45</v>
      </c>
      <c r="D33" s="158">
        <v>30</v>
      </c>
      <c r="E33" s="60">
        <v>30</v>
      </c>
      <c r="F33" s="60">
        <v>15</v>
      </c>
      <c r="G33" s="60"/>
      <c r="H33" s="60"/>
      <c r="I33" s="60"/>
      <c r="J33" s="60"/>
      <c r="K33" s="60"/>
      <c r="L33" s="60">
        <v>15</v>
      </c>
      <c r="M33" s="60">
        <v>1</v>
      </c>
      <c r="N33" s="60">
        <v>1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59" t="s">
        <v>63</v>
      </c>
      <c r="AD33" s="59"/>
    </row>
    <row r="34" spans="1:30" ht="21" customHeight="1">
      <c r="A34" s="109" t="s">
        <v>144</v>
      </c>
      <c r="B34" s="63" t="s">
        <v>176</v>
      </c>
      <c r="C34" s="54">
        <v>20</v>
      </c>
      <c r="D34" s="188">
        <v>10</v>
      </c>
      <c r="E34" s="60"/>
      <c r="F34" s="60">
        <v>20</v>
      </c>
      <c r="G34" s="60"/>
      <c r="H34" s="60"/>
      <c r="I34" s="60"/>
      <c r="J34" s="60"/>
      <c r="K34" s="60"/>
      <c r="L34" s="60">
        <v>15</v>
      </c>
      <c r="M34" s="60">
        <v>0.3</v>
      </c>
      <c r="N34" s="60">
        <v>1.7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59" t="s">
        <v>72</v>
      </c>
      <c r="AD34" s="59"/>
    </row>
    <row r="35" spans="1:30" ht="27" customHeight="1">
      <c r="A35" s="109" t="s">
        <v>145</v>
      </c>
      <c r="B35" s="63" t="s">
        <v>101</v>
      </c>
      <c r="C35" s="54">
        <v>27</v>
      </c>
      <c r="D35" s="158">
        <v>12</v>
      </c>
      <c r="E35" s="60">
        <v>12</v>
      </c>
      <c r="F35" s="60"/>
      <c r="G35" s="60"/>
      <c r="H35" s="60">
        <v>15</v>
      </c>
      <c r="I35" s="60"/>
      <c r="J35" s="60"/>
      <c r="K35" s="60"/>
      <c r="L35" s="60">
        <v>20</v>
      </c>
      <c r="M35" s="60">
        <v>0.3</v>
      </c>
      <c r="N35" s="60">
        <v>1.2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59" t="s">
        <v>72</v>
      </c>
      <c r="AD35" s="59"/>
    </row>
    <row r="36" spans="1:30" ht="18" customHeight="1">
      <c r="A36" s="109" t="s">
        <v>146</v>
      </c>
      <c r="B36" s="180" t="s">
        <v>177</v>
      </c>
      <c r="C36" s="181">
        <v>20</v>
      </c>
      <c r="D36" s="182"/>
      <c r="E36" s="183">
        <v>20</v>
      </c>
      <c r="F36" s="183"/>
      <c r="G36" s="183"/>
      <c r="H36" s="183"/>
      <c r="I36" s="183"/>
      <c r="J36" s="183"/>
      <c r="K36" s="183"/>
      <c r="L36" s="183">
        <v>15</v>
      </c>
      <c r="M36" s="183">
        <v>1</v>
      </c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4" t="s">
        <v>102</v>
      </c>
      <c r="AD36" s="184"/>
    </row>
    <row r="37" spans="1:30" ht="18" customHeight="1">
      <c r="A37" s="109" t="s">
        <v>147</v>
      </c>
      <c r="B37" s="63" t="s">
        <v>103</v>
      </c>
      <c r="C37" s="54">
        <f>SUM(E37:J37,Q37:V37)</f>
        <v>40</v>
      </c>
      <c r="D37" s="158">
        <v>30</v>
      </c>
      <c r="E37" s="60">
        <v>30</v>
      </c>
      <c r="F37" s="60"/>
      <c r="G37" s="60">
        <v>10</v>
      </c>
      <c r="H37" s="60"/>
      <c r="I37" s="60"/>
      <c r="J37" s="60"/>
      <c r="K37" s="60"/>
      <c r="L37" s="60">
        <v>15</v>
      </c>
      <c r="M37" s="60">
        <v>1</v>
      </c>
      <c r="N37" s="60">
        <v>1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59" t="s">
        <v>72</v>
      </c>
      <c r="AD37" s="59"/>
    </row>
    <row r="38" spans="1:30" ht="18" customHeight="1">
      <c r="A38" s="109" t="s">
        <v>148</v>
      </c>
      <c r="B38" s="63" t="s">
        <v>104</v>
      </c>
      <c r="C38" s="54">
        <f>SUM(E38:J38,Q38:V38)</f>
        <v>45</v>
      </c>
      <c r="D38" s="158">
        <v>25</v>
      </c>
      <c r="E38" s="60">
        <v>25</v>
      </c>
      <c r="F38" s="60">
        <v>20</v>
      </c>
      <c r="G38" s="60"/>
      <c r="H38" s="60"/>
      <c r="I38" s="60"/>
      <c r="J38" s="60"/>
      <c r="K38" s="60"/>
      <c r="L38" s="60">
        <v>15</v>
      </c>
      <c r="M38" s="60">
        <v>0.7</v>
      </c>
      <c r="N38" s="60">
        <v>2.3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59" t="s">
        <v>72</v>
      </c>
      <c r="AD38" s="59"/>
    </row>
    <row r="39" spans="1:30" ht="18.75" customHeight="1">
      <c r="A39" s="109" t="s">
        <v>149</v>
      </c>
      <c r="B39" s="63" t="s">
        <v>105</v>
      </c>
      <c r="C39" s="54">
        <f>SUM(E39:J39,Q39:V39)</f>
        <v>45</v>
      </c>
      <c r="D39" s="158"/>
      <c r="E39" s="60">
        <v>25</v>
      </c>
      <c r="F39" s="60"/>
      <c r="G39" s="60">
        <v>20</v>
      </c>
      <c r="H39" s="60"/>
      <c r="I39" s="60"/>
      <c r="J39" s="60"/>
      <c r="K39" s="60"/>
      <c r="L39" s="60">
        <v>15</v>
      </c>
      <c r="M39" s="60">
        <v>1</v>
      </c>
      <c r="N39" s="60">
        <v>2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59" t="s">
        <v>72</v>
      </c>
      <c r="AD39" s="59"/>
    </row>
    <row r="40" spans="1:30" ht="18" customHeight="1">
      <c r="A40" s="109" t="s">
        <v>150</v>
      </c>
      <c r="B40" s="63" t="s">
        <v>106</v>
      </c>
      <c r="C40" s="54">
        <v>10</v>
      </c>
      <c r="D40" s="158"/>
      <c r="E40" s="60">
        <v>10</v>
      </c>
      <c r="F40" s="60"/>
      <c r="G40" s="60"/>
      <c r="H40" s="60"/>
      <c r="I40" s="60"/>
      <c r="J40" s="60"/>
      <c r="K40" s="60"/>
      <c r="L40" s="60">
        <v>15</v>
      </c>
      <c r="M40" s="60"/>
      <c r="N40" s="60">
        <v>1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59" t="s">
        <v>72</v>
      </c>
      <c r="AD40" s="59"/>
    </row>
    <row r="41" spans="1:30" ht="19.5" customHeight="1">
      <c r="A41" s="109" t="s">
        <v>151</v>
      </c>
      <c r="B41" s="63" t="s">
        <v>180</v>
      </c>
      <c r="C41" s="54">
        <v>20</v>
      </c>
      <c r="D41" s="158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>
        <v>20</v>
      </c>
      <c r="R41" s="60"/>
      <c r="S41" s="60"/>
      <c r="T41" s="60"/>
      <c r="U41" s="60"/>
      <c r="V41" s="60"/>
      <c r="W41" s="60"/>
      <c r="X41" s="60">
        <v>15</v>
      </c>
      <c r="Y41" s="60"/>
      <c r="Z41" s="60">
        <v>2</v>
      </c>
      <c r="AA41" s="60"/>
      <c r="AB41" s="60"/>
      <c r="AC41" s="59"/>
      <c r="AD41" s="59" t="s">
        <v>72</v>
      </c>
    </row>
    <row r="42" spans="1:30" ht="18" customHeight="1">
      <c r="A42" s="109" t="s">
        <v>152</v>
      </c>
      <c r="B42" s="63" t="s">
        <v>107</v>
      </c>
      <c r="C42" s="54">
        <v>60</v>
      </c>
      <c r="D42" s="158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>
        <v>20</v>
      </c>
      <c r="R42" s="60">
        <v>40</v>
      </c>
      <c r="S42" s="60"/>
      <c r="T42" s="60"/>
      <c r="U42" s="60"/>
      <c r="V42" s="60"/>
      <c r="W42" s="60"/>
      <c r="X42" s="60">
        <v>15</v>
      </c>
      <c r="Y42" s="60"/>
      <c r="Z42" s="60">
        <v>3</v>
      </c>
      <c r="AA42" s="60"/>
      <c r="AB42" s="60"/>
      <c r="AC42" s="59"/>
      <c r="AD42" s="59" t="s">
        <v>72</v>
      </c>
    </row>
    <row r="43" spans="1:30" ht="18" customHeight="1">
      <c r="A43" s="109" t="s">
        <v>153</v>
      </c>
      <c r="B43" s="63" t="s">
        <v>108</v>
      </c>
      <c r="C43" s="54">
        <v>40</v>
      </c>
      <c r="D43" s="158">
        <v>10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>
        <v>20</v>
      </c>
      <c r="R43" s="60"/>
      <c r="S43" s="60">
        <v>20</v>
      </c>
      <c r="T43" s="60"/>
      <c r="U43" s="60"/>
      <c r="V43" s="60"/>
      <c r="W43" s="60"/>
      <c r="X43" s="60">
        <v>15</v>
      </c>
      <c r="Y43" s="60">
        <v>0.3</v>
      </c>
      <c r="Z43" s="60">
        <v>1.7</v>
      </c>
      <c r="AA43" s="60"/>
      <c r="AB43" s="60"/>
      <c r="AC43" s="59"/>
      <c r="AD43" s="59" t="s">
        <v>72</v>
      </c>
    </row>
    <row r="44" spans="1:30" ht="18" customHeight="1">
      <c r="A44" s="142" t="s">
        <v>154</v>
      </c>
      <c r="B44" s="63" t="s">
        <v>109</v>
      </c>
      <c r="C44" s="54">
        <v>35</v>
      </c>
      <c r="D44" s="158">
        <v>15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>
        <v>35</v>
      </c>
      <c r="R44" s="60"/>
      <c r="S44" s="60"/>
      <c r="T44" s="60"/>
      <c r="U44" s="60"/>
      <c r="V44" s="60"/>
      <c r="W44" s="60"/>
      <c r="X44" s="60">
        <v>15</v>
      </c>
      <c r="Y44" s="60">
        <v>0.5</v>
      </c>
      <c r="Z44" s="60">
        <v>1.5</v>
      </c>
      <c r="AA44" s="60"/>
      <c r="AB44" s="60"/>
      <c r="AC44" s="59"/>
      <c r="AD44" s="59" t="s">
        <v>72</v>
      </c>
    </row>
    <row r="45" spans="1:30" ht="18" customHeight="1">
      <c r="A45" s="109" t="s">
        <v>155</v>
      </c>
      <c r="B45" s="63" t="s">
        <v>75</v>
      </c>
      <c r="C45" s="54">
        <v>60</v>
      </c>
      <c r="D45" s="158">
        <v>15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>
        <v>30</v>
      </c>
      <c r="R45" s="60">
        <v>30</v>
      </c>
      <c r="S45" s="60"/>
      <c r="T45" s="60"/>
      <c r="U45" s="60"/>
      <c r="V45" s="60"/>
      <c r="W45" s="60"/>
      <c r="X45" s="60">
        <v>15</v>
      </c>
      <c r="Y45" s="60">
        <v>0.5</v>
      </c>
      <c r="Z45" s="60">
        <v>2.5</v>
      </c>
      <c r="AA45" s="60"/>
      <c r="AB45" s="60"/>
      <c r="AC45" s="59"/>
      <c r="AD45" s="59" t="s">
        <v>72</v>
      </c>
    </row>
    <row r="46" spans="1:30" ht="31.5" customHeight="1">
      <c r="A46" s="109" t="s">
        <v>156</v>
      </c>
      <c r="B46" s="63" t="s">
        <v>163</v>
      </c>
      <c r="C46" s="54">
        <v>25</v>
      </c>
      <c r="D46" s="158">
        <v>10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>
        <v>10</v>
      </c>
      <c r="R46" s="60">
        <v>15</v>
      </c>
      <c r="S46" s="60"/>
      <c r="T46" s="60"/>
      <c r="U46" s="60"/>
      <c r="V46" s="60"/>
      <c r="W46" s="60"/>
      <c r="X46" s="60">
        <v>20</v>
      </c>
      <c r="Y46" s="60">
        <v>0.3</v>
      </c>
      <c r="Z46" s="60">
        <v>1.2</v>
      </c>
      <c r="AA46" s="60"/>
      <c r="AB46" s="60"/>
      <c r="AC46" s="59"/>
      <c r="AD46" s="59" t="s">
        <v>72</v>
      </c>
    </row>
    <row r="47" spans="1:30" ht="18" customHeight="1">
      <c r="A47" s="109" t="s">
        <v>157</v>
      </c>
      <c r="B47" s="63" t="s">
        <v>111</v>
      </c>
      <c r="C47" s="54">
        <v>30</v>
      </c>
      <c r="D47" s="158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>
        <v>10</v>
      </c>
      <c r="R47" s="60"/>
      <c r="S47" s="60"/>
      <c r="T47" s="60"/>
      <c r="U47" s="60"/>
      <c r="V47" s="60">
        <v>20</v>
      </c>
      <c r="W47" s="60"/>
      <c r="X47" s="60">
        <v>15</v>
      </c>
      <c r="Y47" s="60"/>
      <c r="Z47" s="60">
        <v>1</v>
      </c>
      <c r="AA47" s="60">
        <v>1</v>
      </c>
      <c r="AB47" s="60"/>
      <c r="AC47" s="59"/>
      <c r="AD47" s="59" t="s">
        <v>72</v>
      </c>
    </row>
    <row r="48" spans="1:30" ht="32.25" customHeight="1">
      <c r="A48" s="147" t="s">
        <v>192</v>
      </c>
      <c r="B48" s="144" t="s">
        <v>170</v>
      </c>
      <c r="C48" s="54">
        <f>SUM(E48:J48,Q48:V48)</f>
        <v>0</v>
      </c>
      <c r="D48" s="168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>
        <v>80</v>
      </c>
      <c r="X48" s="64"/>
      <c r="Y48" s="64"/>
      <c r="Z48" s="64"/>
      <c r="AA48" s="64"/>
      <c r="AB48" s="64">
        <v>3</v>
      </c>
      <c r="AC48" s="66"/>
      <c r="AD48" s="66" t="s">
        <v>62</v>
      </c>
    </row>
    <row r="49" spans="1:30" ht="21.75" customHeight="1">
      <c r="A49" s="147" t="s">
        <v>158</v>
      </c>
      <c r="B49" s="145" t="s">
        <v>172</v>
      </c>
      <c r="C49" s="128">
        <v>20</v>
      </c>
      <c r="D49" s="159"/>
      <c r="E49" s="64"/>
      <c r="F49" s="64"/>
      <c r="G49" s="64">
        <v>10</v>
      </c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>
        <v>10</v>
      </c>
      <c r="T49" s="64"/>
      <c r="U49" s="64"/>
      <c r="V49" s="64"/>
      <c r="W49" s="64"/>
      <c r="X49" s="64"/>
      <c r="Y49" s="64"/>
      <c r="Z49" s="64"/>
      <c r="AA49" s="64"/>
      <c r="AB49" s="64"/>
      <c r="AC49" s="66"/>
      <c r="AD49" s="66" t="s">
        <v>62</v>
      </c>
    </row>
    <row r="50" spans="1:30" ht="22.5" customHeight="1" thickBot="1">
      <c r="A50" s="148" t="s">
        <v>159</v>
      </c>
      <c r="B50" s="146" t="s">
        <v>165</v>
      </c>
      <c r="C50" s="89">
        <f>SUM(E50:J50,Q50:V50)</f>
        <v>4</v>
      </c>
      <c r="D50" s="160"/>
      <c r="E50" s="110">
        <v>4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 t="s">
        <v>62</v>
      </c>
      <c r="AD50" s="110"/>
    </row>
    <row r="51" spans="1:30" ht="18" customHeight="1" thickBot="1" thickTop="1">
      <c r="A51" s="96" t="s">
        <v>160</v>
      </c>
      <c r="B51" s="92" t="s">
        <v>137</v>
      </c>
      <c r="C51" s="54">
        <f>SUM(E51:J51,Q51:V51)</f>
        <v>1076</v>
      </c>
      <c r="D51" s="161">
        <f>SUM(D29:D50)</f>
        <v>289</v>
      </c>
      <c r="E51" s="93">
        <f>SUM(E29:E50)</f>
        <v>251</v>
      </c>
      <c r="F51" s="93">
        <f aca="true" t="shared" si="0" ref="F51:R51">SUM(F29:F48)</f>
        <v>85</v>
      </c>
      <c r="G51" s="93">
        <f>SUM(G29:G50)</f>
        <v>140</v>
      </c>
      <c r="H51" s="93">
        <f>SUM(H29:H50)</f>
        <v>20</v>
      </c>
      <c r="I51" s="93">
        <f>SUM(I29:I48)</f>
        <v>5</v>
      </c>
      <c r="J51" s="93">
        <f t="shared" si="0"/>
        <v>40</v>
      </c>
      <c r="K51" s="93">
        <f t="shared" si="0"/>
        <v>0</v>
      </c>
      <c r="L51" s="93">
        <f t="shared" si="0"/>
        <v>149</v>
      </c>
      <c r="M51" s="143">
        <f>SUM(M29:M50)</f>
        <v>5.3</v>
      </c>
      <c r="N51" s="95">
        <f t="shared" si="0"/>
        <v>10.2</v>
      </c>
      <c r="O51" s="95">
        <f t="shared" si="0"/>
        <v>0</v>
      </c>
      <c r="P51" s="95">
        <f t="shared" si="0"/>
        <v>0</v>
      </c>
      <c r="Q51" s="93">
        <f>SUM(Q29:Q50)</f>
        <v>225</v>
      </c>
      <c r="R51" s="93">
        <f t="shared" si="0"/>
        <v>115</v>
      </c>
      <c r="S51" s="93">
        <f aca="true" t="shared" si="1" ref="S51:AB51">SUM(S29:S50)</f>
        <v>105</v>
      </c>
      <c r="T51" s="93">
        <f t="shared" si="1"/>
        <v>20</v>
      </c>
      <c r="U51" s="93">
        <f t="shared" si="1"/>
        <v>10</v>
      </c>
      <c r="V51" s="93">
        <f t="shared" si="1"/>
        <v>60</v>
      </c>
      <c r="W51" s="93">
        <f t="shared" si="1"/>
        <v>200</v>
      </c>
      <c r="X51" s="93">
        <f t="shared" si="1"/>
        <v>136</v>
      </c>
      <c r="Y51" s="95">
        <f>+SUM(Y29:Y50)</f>
        <v>5.8999999999999995</v>
      </c>
      <c r="Z51" s="95">
        <f t="shared" si="1"/>
        <v>27.599999999999998</v>
      </c>
      <c r="AA51" s="95">
        <f t="shared" si="1"/>
        <v>4</v>
      </c>
      <c r="AB51" s="95">
        <f t="shared" si="1"/>
        <v>7</v>
      </c>
      <c r="AC51" s="93"/>
      <c r="AD51" s="71"/>
    </row>
    <row r="52" spans="1:30" ht="18" customHeight="1" thickBot="1" thickTop="1">
      <c r="A52" s="97" t="s">
        <v>161</v>
      </c>
      <c r="B52" s="111" t="s">
        <v>77</v>
      </c>
      <c r="C52" s="69">
        <f>L51+X51</f>
        <v>285</v>
      </c>
      <c r="D52" s="162"/>
      <c r="E52" s="112"/>
      <c r="F52" s="113"/>
      <c r="G52" s="113"/>
      <c r="H52" s="113"/>
      <c r="I52" s="113"/>
      <c r="J52" s="113"/>
      <c r="K52" s="113"/>
      <c r="L52" s="113"/>
      <c r="M52" s="191">
        <f>SUM(M51:P51)</f>
        <v>15.5</v>
      </c>
      <c r="N52" s="192"/>
      <c r="O52" s="192"/>
      <c r="P52" s="193"/>
      <c r="Q52" s="114"/>
      <c r="R52" s="114"/>
      <c r="S52" s="114"/>
      <c r="T52" s="114"/>
      <c r="U52" s="114"/>
      <c r="V52" s="114"/>
      <c r="W52" s="114"/>
      <c r="X52" s="114"/>
      <c r="Y52" s="191">
        <f>SUM(Y51:AB51)</f>
        <v>44.5</v>
      </c>
      <c r="Z52" s="192"/>
      <c r="AA52" s="192"/>
      <c r="AB52" s="194"/>
      <c r="AC52" s="75"/>
      <c r="AD52" s="75"/>
    </row>
    <row r="53" spans="1:30" ht="18" customHeight="1" thickBot="1" thickTop="1">
      <c r="A53" s="97" t="s">
        <v>162</v>
      </c>
      <c r="B53" s="115" t="s">
        <v>78</v>
      </c>
      <c r="C53" s="116">
        <f>SUM(K51+W51)</f>
        <v>200</v>
      </c>
      <c r="D53" s="163"/>
      <c r="E53" s="117"/>
      <c r="F53" s="118"/>
      <c r="G53" s="118"/>
      <c r="H53" s="118"/>
      <c r="I53" s="118"/>
      <c r="J53" s="119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80"/>
      <c r="Y53" s="80"/>
      <c r="Z53" s="80"/>
      <c r="AA53" s="80"/>
      <c r="AB53" s="80"/>
      <c r="AC53" s="80"/>
      <c r="AD53" s="80"/>
    </row>
    <row r="54" spans="1:30" ht="18" customHeight="1" thickBot="1" thickTop="1">
      <c r="A54" s="97" t="s">
        <v>178</v>
      </c>
      <c r="B54" s="137" t="s">
        <v>138</v>
      </c>
      <c r="C54" s="140">
        <f>SUM(C51:C53)</f>
        <v>1561</v>
      </c>
      <c r="D54" s="164"/>
      <c r="E54" s="219" t="s">
        <v>80</v>
      </c>
      <c r="F54" s="219"/>
      <c r="G54" s="219"/>
      <c r="H54" s="219"/>
      <c r="I54" s="219"/>
      <c r="J54" s="219"/>
      <c r="K54" s="138">
        <f>SUM(J51,V51)</f>
        <v>100</v>
      </c>
      <c r="L54" s="119"/>
      <c r="M54" s="119"/>
      <c r="N54" s="119"/>
      <c r="O54" s="119"/>
      <c r="P54" s="119"/>
      <c r="Q54" s="119"/>
      <c r="R54" s="119"/>
      <c r="S54" s="198"/>
      <c r="T54" s="198"/>
      <c r="U54" s="198"/>
      <c r="V54" s="198"/>
      <c r="W54" s="198"/>
      <c r="X54" s="198"/>
      <c r="Y54" s="80"/>
      <c r="Z54" s="80"/>
      <c r="AA54" s="80"/>
      <c r="AB54" s="80"/>
      <c r="AC54" s="80"/>
      <c r="AD54" s="80"/>
    </row>
    <row r="55" spans="1:30" ht="18" customHeight="1" thickTop="1">
      <c r="A55" s="121"/>
      <c r="B55" s="78"/>
      <c r="C55" s="120"/>
      <c r="D55" s="165"/>
      <c r="E55" s="139" t="s">
        <v>175</v>
      </c>
      <c r="F55" s="139"/>
      <c r="G55" s="139"/>
      <c r="H55" s="139"/>
      <c r="I55" s="139"/>
      <c r="J55" s="139"/>
      <c r="K55" s="120"/>
      <c r="L55" s="119"/>
      <c r="M55" s="119"/>
      <c r="N55" s="119"/>
      <c r="O55" s="119"/>
      <c r="P55" s="119"/>
      <c r="Q55" s="119"/>
      <c r="R55" s="119"/>
      <c r="S55" s="198"/>
      <c r="T55" s="198"/>
      <c r="U55" s="198"/>
      <c r="V55" s="198"/>
      <c r="W55" s="198"/>
      <c r="X55" s="198"/>
      <c r="Y55" s="80"/>
      <c r="Z55" s="80"/>
      <c r="AA55" s="80"/>
      <c r="AB55" s="80"/>
      <c r="AC55" s="80"/>
      <c r="AD55" s="80"/>
    </row>
    <row r="56" spans="1:30" ht="18" customHeight="1">
      <c r="A56" s="121"/>
      <c r="B56" s="78"/>
      <c r="C56" s="120"/>
      <c r="D56" s="165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0"/>
      <c r="AC56" s="80"/>
      <c r="AD56" s="80"/>
    </row>
    <row r="57" spans="1:30" ht="18" customHeight="1">
      <c r="A57" s="43"/>
      <c r="B57" s="32"/>
      <c r="C57" s="33"/>
      <c r="D57" s="166"/>
      <c r="E57" s="34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30"/>
      <c r="AB57" s="28"/>
      <c r="AC57" s="28"/>
      <c r="AD57" s="28"/>
    </row>
    <row r="58" spans="1:30" ht="16.5">
      <c r="A58" s="32"/>
      <c r="B58" s="12"/>
      <c r="C58" s="13"/>
      <c r="D58" s="150"/>
      <c r="E58" s="11"/>
      <c r="F58" s="11"/>
      <c r="G58" s="11"/>
      <c r="H58" s="11"/>
      <c r="I58" s="11"/>
      <c r="J58" s="15"/>
      <c r="K58" s="1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29"/>
      <c r="Y58" s="29"/>
      <c r="Z58" s="28"/>
      <c r="AA58" s="11"/>
      <c r="AB58" s="11"/>
      <c r="AC58" s="11"/>
      <c r="AD58" s="28"/>
    </row>
    <row r="59" spans="1:30" ht="17.25" thickBot="1">
      <c r="A59" s="32"/>
      <c r="B59" s="32"/>
      <c r="C59" s="33"/>
      <c r="D59" s="166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29"/>
      <c r="Y59" s="29"/>
      <c r="Z59" s="28"/>
      <c r="AA59" s="28"/>
      <c r="AB59" s="28"/>
      <c r="AC59" s="28"/>
      <c r="AD59" s="28"/>
    </row>
    <row r="60" spans="1:30" ht="28.5" thickBot="1">
      <c r="A60" s="244" t="s">
        <v>186</v>
      </c>
      <c r="B60" s="245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6"/>
    </row>
    <row r="61" spans="1:30" ht="35.25" customHeight="1" thickBot="1" thickTop="1">
      <c r="A61" s="247" t="s">
        <v>43</v>
      </c>
      <c r="B61" s="249" t="s">
        <v>44</v>
      </c>
      <c r="C61" s="235" t="s">
        <v>132</v>
      </c>
      <c r="D61" s="167"/>
      <c r="E61" s="217" t="s">
        <v>45</v>
      </c>
      <c r="F61" s="217"/>
      <c r="G61" s="217"/>
      <c r="H61" s="217"/>
      <c r="I61" s="217"/>
      <c r="J61" s="217"/>
      <c r="K61" s="217"/>
      <c r="L61" s="217"/>
      <c r="M61" s="199" t="s">
        <v>46</v>
      </c>
      <c r="N61" s="200"/>
      <c r="O61" s="200"/>
      <c r="P61" s="201"/>
      <c r="Q61" s="217" t="s">
        <v>47</v>
      </c>
      <c r="R61" s="217"/>
      <c r="S61" s="217"/>
      <c r="T61" s="217"/>
      <c r="U61" s="217"/>
      <c r="V61" s="217"/>
      <c r="W61" s="217"/>
      <c r="X61" s="217"/>
      <c r="Y61" s="199" t="s">
        <v>46</v>
      </c>
      <c r="Z61" s="200"/>
      <c r="AA61" s="200"/>
      <c r="AB61" s="201"/>
      <c r="AC61" s="235" t="s">
        <v>48</v>
      </c>
      <c r="AD61" s="235"/>
    </row>
    <row r="62" spans="1:30" ht="39.75" thickBot="1" thickTop="1">
      <c r="A62" s="248"/>
      <c r="B62" s="249"/>
      <c r="C62" s="235"/>
      <c r="D62" s="157" t="s">
        <v>194</v>
      </c>
      <c r="E62" s="51" t="s">
        <v>49</v>
      </c>
      <c r="F62" s="51" t="s">
        <v>50</v>
      </c>
      <c r="G62" s="51" t="s">
        <v>51</v>
      </c>
      <c r="H62" s="127" t="s">
        <v>173</v>
      </c>
      <c r="I62" s="127" t="s">
        <v>174</v>
      </c>
      <c r="J62" s="51" t="s">
        <v>52</v>
      </c>
      <c r="K62" s="51" t="s">
        <v>53</v>
      </c>
      <c r="L62" s="51" t="s">
        <v>54</v>
      </c>
      <c r="M62" s="51" t="s">
        <v>194</v>
      </c>
      <c r="N62" s="51" t="s">
        <v>195</v>
      </c>
      <c r="O62" s="51" t="s">
        <v>55</v>
      </c>
      <c r="P62" s="51" t="s">
        <v>56</v>
      </c>
      <c r="Q62" s="51" t="s">
        <v>49</v>
      </c>
      <c r="R62" s="51" t="s">
        <v>50</v>
      </c>
      <c r="S62" s="51" t="s">
        <v>51</v>
      </c>
      <c r="T62" s="127" t="s">
        <v>173</v>
      </c>
      <c r="U62" s="127" t="s">
        <v>174</v>
      </c>
      <c r="V62" s="51" t="s">
        <v>52</v>
      </c>
      <c r="W62" s="51" t="s">
        <v>53</v>
      </c>
      <c r="X62" s="51" t="s">
        <v>54</v>
      </c>
      <c r="Y62" s="51" t="s">
        <v>194</v>
      </c>
      <c r="Z62" s="51" t="s">
        <v>195</v>
      </c>
      <c r="AA62" s="51" t="s">
        <v>57</v>
      </c>
      <c r="AB62" s="51" t="s">
        <v>58</v>
      </c>
      <c r="AC62" s="51" t="s">
        <v>59</v>
      </c>
      <c r="AD62" s="51" t="s">
        <v>60</v>
      </c>
    </row>
    <row r="63" spans="1:30" ht="18" customHeight="1" thickTop="1">
      <c r="A63" s="52" t="s">
        <v>139</v>
      </c>
      <c r="B63" s="53" t="s">
        <v>61</v>
      </c>
      <c r="C63" s="218">
        <f>SUM(E63:J63,Q63:V63,Q64:V64,E64:J64)</f>
        <v>225</v>
      </c>
      <c r="D63" s="158">
        <v>15</v>
      </c>
      <c r="E63" s="55">
        <v>15</v>
      </c>
      <c r="F63" s="55"/>
      <c r="G63" s="55"/>
      <c r="H63" s="55"/>
      <c r="I63" s="55"/>
      <c r="J63" s="55">
        <v>36</v>
      </c>
      <c r="K63" s="221">
        <v>80</v>
      </c>
      <c r="L63" s="55">
        <v>8</v>
      </c>
      <c r="M63" s="55"/>
      <c r="N63" s="55"/>
      <c r="O63" s="56"/>
      <c r="P63" s="223"/>
      <c r="Q63" s="55">
        <v>15</v>
      </c>
      <c r="R63" s="55"/>
      <c r="S63" s="55"/>
      <c r="T63" s="55"/>
      <c r="U63" s="55"/>
      <c r="V63" s="55">
        <v>36</v>
      </c>
      <c r="W63" s="221">
        <v>80</v>
      </c>
      <c r="X63" s="55">
        <v>7</v>
      </c>
      <c r="Y63" s="55">
        <v>0.5</v>
      </c>
      <c r="Z63" s="55">
        <v>0.5</v>
      </c>
      <c r="AA63" s="55">
        <v>3</v>
      </c>
      <c r="AB63" s="221">
        <v>6</v>
      </c>
      <c r="AC63" s="54"/>
      <c r="AD63" s="57" t="s">
        <v>63</v>
      </c>
    </row>
    <row r="64" spans="1:30" ht="15">
      <c r="A64" s="58" t="s">
        <v>140</v>
      </c>
      <c r="B64" s="122" t="s">
        <v>64</v>
      </c>
      <c r="C64" s="205"/>
      <c r="D64" s="168">
        <v>24</v>
      </c>
      <c r="E64" s="60">
        <v>15</v>
      </c>
      <c r="F64" s="60"/>
      <c r="G64" s="60"/>
      <c r="H64" s="60">
        <v>10</v>
      </c>
      <c r="I64" s="60"/>
      <c r="J64" s="60">
        <v>34</v>
      </c>
      <c r="K64" s="222"/>
      <c r="L64" s="60">
        <v>7</v>
      </c>
      <c r="M64" s="60"/>
      <c r="N64" s="60"/>
      <c r="O64" s="60"/>
      <c r="P64" s="209"/>
      <c r="Q64" s="60">
        <v>20</v>
      </c>
      <c r="R64" s="60"/>
      <c r="S64" s="60"/>
      <c r="T64" s="60"/>
      <c r="U64" s="60">
        <v>10</v>
      </c>
      <c r="V64" s="60">
        <v>34</v>
      </c>
      <c r="W64" s="222"/>
      <c r="X64" s="60">
        <v>8</v>
      </c>
      <c r="Y64" s="60">
        <v>0.7</v>
      </c>
      <c r="Z64" s="60">
        <v>1.3</v>
      </c>
      <c r="AA64" s="60">
        <v>3</v>
      </c>
      <c r="AB64" s="222"/>
      <c r="AC64" s="59"/>
      <c r="AD64" s="62" t="s">
        <v>63</v>
      </c>
    </row>
    <row r="65" spans="1:30" ht="18" customHeight="1">
      <c r="A65" s="58" t="s">
        <v>141</v>
      </c>
      <c r="B65" s="63" t="s">
        <v>65</v>
      </c>
      <c r="C65" s="218">
        <f>SUM(E65:J65,Q65:V65,Q66:V66,E66:J66)</f>
        <v>185</v>
      </c>
      <c r="D65" s="158">
        <v>20</v>
      </c>
      <c r="E65" s="60">
        <v>25</v>
      </c>
      <c r="F65" s="60"/>
      <c r="G65" s="60"/>
      <c r="H65" s="60"/>
      <c r="I65" s="60"/>
      <c r="J65" s="60">
        <v>27</v>
      </c>
      <c r="K65" s="222">
        <v>80</v>
      </c>
      <c r="L65" s="60">
        <v>8</v>
      </c>
      <c r="M65" s="60"/>
      <c r="N65" s="60"/>
      <c r="O65" s="60"/>
      <c r="P65" s="222"/>
      <c r="Q65" s="60">
        <v>10</v>
      </c>
      <c r="R65" s="60"/>
      <c r="S65" s="60"/>
      <c r="T65" s="60"/>
      <c r="U65" s="60"/>
      <c r="V65" s="60">
        <v>27</v>
      </c>
      <c r="W65" s="222">
        <v>80</v>
      </c>
      <c r="X65" s="60">
        <v>7</v>
      </c>
      <c r="Y65" s="60">
        <v>0.7</v>
      </c>
      <c r="Z65" s="60">
        <v>0.3</v>
      </c>
      <c r="AA65" s="60">
        <v>2</v>
      </c>
      <c r="AB65" s="222">
        <v>6</v>
      </c>
      <c r="AC65" s="59"/>
      <c r="AD65" s="62" t="s">
        <v>63</v>
      </c>
    </row>
    <row r="66" spans="1:30" ht="20.25" customHeight="1">
      <c r="A66" s="58" t="s">
        <v>142</v>
      </c>
      <c r="B66" s="63" t="s">
        <v>66</v>
      </c>
      <c r="C66" s="205"/>
      <c r="D66" s="168"/>
      <c r="E66" s="60">
        <v>20</v>
      </c>
      <c r="F66" s="60"/>
      <c r="G66" s="60"/>
      <c r="H66" s="60"/>
      <c r="I66" s="60"/>
      <c r="J66" s="60">
        <v>33</v>
      </c>
      <c r="K66" s="222"/>
      <c r="L66" s="60">
        <v>7</v>
      </c>
      <c r="M66" s="60"/>
      <c r="N66" s="60"/>
      <c r="O66" s="60"/>
      <c r="P66" s="222"/>
      <c r="Q66" s="60">
        <v>10</v>
      </c>
      <c r="R66" s="60"/>
      <c r="S66" s="60"/>
      <c r="T66" s="60"/>
      <c r="U66" s="60">
        <v>10</v>
      </c>
      <c r="V66" s="60">
        <v>23</v>
      </c>
      <c r="W66" s="222"/>
      <c r="X66" s="60">
        <v>8</v>
      </c>
      <c r="Y66" s="60"/>
      <c r="Z66" s="60">
        <v>2</v>
      </c>
      <c r="AA66" s="60">
        <v>2</v>
      </c>
      <c r="AB66" s="222"/>
      <c r="AC66" s="59"/>
      <c r="AD66" s="62" t="s">
        <v>63</v>
      </c>
    </row>
    <row r="67" spans="1:30" ht="18" customHeight="1">
      <c r="A67" s="58" t="s">
        <v>143</v>
      </c>
      <c r="B67" s="63" t="s">
        <v>67</v>
      </c>
      <c r="C67" s="218">
        <f>SUM(E67:J67,Q67:V67,Q68:V68,E68:J68)</f>
        <v>185</v>
      </c>
      <c r="D67" s="158"/>
      <c r="E67" s="60">
        <v>15</v>
      </c>
      <c r="F67" s="60"/>
      <c r="G67" s="60"/>
      <c r="H67" s="60"/>
      <c r="I67" s="60"/>
      <c r="J67" s="60">
        <v>27</v>
      </c>
      <c r="K67" s="222">
        <v>80</v>
      </c>
      <c r="L67" s="60">
        <v>7</v>
      </c>
      <c r="M67" s="60"/>
      <c r="N67" s="60"/>
      <c r="O67" s="60"/>
      <c r="P67" s="222"/>
      <c r="Q67" s="60">
        <v>15</v>
      </c>
      <c r="R67" s="60"/>
      <c r="S67" s="60"/>
      <c r="T67" s="60"/>
      <c r="U67" s="60"/>
      <c r="V67" s="60">
        <v>27</v>
      </c>
      <c r="W67" s="222">
        <v>80</v>
      </c>
      <c r="X67" s="60">
        <v>5</v>
      </c>
      <c r="Y67" s="60"/>
      <c r="Z67" s="60">
        <v>1</v>
      </c>
      <c r="AA67" s="60">
        <v>2</v>
      </c>
      <c r="AB67" s="222">
        <v>6</v>
      </c>
      <c r="AC67" s="59"/>
      <c r="AD67" s="62" t="s">
        <v>63</v>
      </c>
    </row>
    <row r="68" spans="1:30" ht="19.5" customHeight="1">
      <c r="A68" s="58" t="s">
        <v>144</v>
      </c>
      <c r="B68" s="63" t="s">
        <v>68</v>
      </c>
      <c r="C68" s="205"/>
      <c r="D68" s="168"/>
      <c r="E68" s="60">
        <v>15</v>
      </c>
      <c r="F68" s="60"/>
      <c r="G68" s="60"/>
      <c r="H68" s="60"/>
      <c r="I68" s="60">
        <v>10</v>
      </c>
      <c r="J68" s="60">
        <v>23</v>
      </c>
      <c r="K68" s="222"/>
      <c r="L68" s="60">
        <v>8</v>
      </c>
      <c r="M68" s="60"/>
      <c r="N68" s="60"/>
      <c r="O68" s="60"/>
      <c r="P68" s="222"/>
      <c r="Q68" s="60">
        <v>20</v>
      </c>
      <c r="R68" s="60"/>
      <c r="S68" s="60"/>
      <c r="T68" s="60"/>
      <c r="U68" s="60"/>
      <c r="V68" s="60">
        <v>33</v>
      </c>
      <c r="W68" s="222"/>
      <c r="X68" s="60">
        <v>5</v>
      </c>
      <c r="Y68" s="60"/>
      <c r="Z68" s="60">
        <v>2</v>
      </c>
      <c r="AA68" s="60">
        <v>2</v>
      </c>
      <c r="AB68" s="222"/>
      <c r="AC68" s="59"/>
      <c r="AD68" s="62" t="s">
        <v>63</v>
      </c>
    </row>
    <row r="69" spans="1:30" ht="18" customHeight="1">
      <c r="A69" s="58" t="s">
        <v>145</v>
      </c>
      <c r="B69" s="63" t="s">
        <v>69</v>
      </c>
      <c r="C69" s="218">
        <f>SUM(E69:J69,Q69:V69,Q70:V70,E70:J70)</f>
        <v>135</v>
      </c>
      <c r="D69" s="158"/>
      <c r="E69" s="60">
        <v>15</v>
      </c>
      <c r="F69" s="60"/>
      <c r="G69" s="60"/>
      <c r="H69" s="60"/>
      <c r="I69" s="60"/>
      <c r="J69" s="60">
        <v>18</v>
      </c>
      <c r="K69" s="60"/>
      <c r="L69" s="60">
        <v>7</v>
      </c>
      <c r="M69" s="60"/>
      <c r="N69" s="60"/>
      <c r="O69" s="60"/>
      <c r="P69" s="60"/>
      <c r="Q69" s="60">
        <v>15</v>
      </c>
      <c r="R69" s="60"/>
      <c r="S69" s="60"/>
      <c r="T69" s="60"/>
      <c r="U69" s="60"/>
      <c r="V69" s="60">
        <v>18</v>
      </c>
      <c r="W69" s="222">
        <v>80</v>
      </c>
      <c r="X69" s="60">
        <v>8</v>
      </c>
      <c r="Y69" s="60"/>
      <c r="Z69" s="60">
        <v>1</v>
      </c>
      <c r="AA69" s="60">
        <v>1.5</v>
      </c>
      <c r="AB69" s="222">
        <v>3</v>
      </c>
      <c r="AC69" s="59"/>
      <c r="AD69" s="62" t="s">
        <v>63</v>
      </c>
    </row>
    <row r="70" spans="1:30" ht="18" customHeight="1">
      <c r="A70" s="58" t="s">
        <v>146</v>
      </c>
      <c r="B70" s="63" t="s">
        <v>70</v>
      </c>
      <c r="C70" s="205"/>
      <c r="D70" s="168">
        <v>10</v>
      </c>
      <c r="E70" s="60">
        <v>15</v>
      </c>
      <c r="F70" s="60"/>
      <c r="G70" s="60"/>
      <c r="H70" s="60"/>
      <c r="I70" s="60"/>
      <c r="J70" s="60">
        <v>22</v>
      </c>
      <c r="K70" s="60"/>
      <c r="L70" s="60">
        <v>8</v>
      </c>
      <c r="M70" s="60"/>
      <c r="N70" s="60"/>
      <c r="O70" s="60"/>
      <c r="P70" s="60"/>
      <c r="Q70" s="60">
        <v>10</v>
      </c>
      <c r="R70" s="60"/>
      <c r="S70" s="60"/>
      <c r="T70" s="60"/>
      <c r="U70" s="60"/>
      <c r="V70" s="60">
        <v>22</v>
      </c>
      <c r="W70" s="222"/>
      <c r="X70" s="60">
        <v>7</v>
      </c>
      <c r="Y70" s="60">
        <v>0.3</v>
      </c>
      <c r="Z70" s="60">
        <v>0.7</v>
      </c>
      <c r="AA70" s="60">
        <v>1.5</v>
      </c>
      <c r="AB70" s="222"/>
      <c r="AC70" s="59"/>
      <c r="AD70" s="62" t="s">
        <v>63</v>
      </c>
    </row>
    <row r="71" spans="1:30" ht="18" customHeight="1">
      <c r="A71" s="58" t="s">
        <v>147</v>
      </c>
      <c r="B71" s="63" t="s">
        <v>71</v>
      </c>
      <c r="C71" s="59">
        <f>SUM(E71:J71,Q71:V71)</f>
        <v>60</v>
      </c>
      <c r="D71" s="168"/>
      <c r="E71" s="60"/>
      <c r="F71" s="60">
        <v>30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>
        <v>30</v>
      </c>
      <c r="S71" s="60"/>
      <c r="T71" s="60"/>
      <c r="U71" s="60"/>
      <c r="V71" s="60"/>
      <c r="W71" s="60"/>
      <c r="X71" s="60"/>
      <c r="Y71" s="60"/>
      <c r="Z71" s="60">
        <v>3</v>
      </c>
      <c r="AA71" s="60"/>
      <c r="AB71" s="60"/>
      <c r="AC71" s="59"/>
      <c r="AD71" s="62" t="s">
        <v>72</v>
      </c>
    </row>
    <row r="72" spans="1:30" ht="18" customHeight="1">
      <c r="A72" s="58" t="s">
        <v>148</v>
      </c>
      <c r="B72" s="63" t="s">
        <v>73</v>
      </c>
      <c r="C72" s="59">
        <f>SUM(E72:J72,Q72:V72)</f>
        <v>60</v>
      </c>
      <c r="D72" s="168"/>
      <c r="E72" s="60">
        <v>25</v>
      </c>
      <c r="F72" s="60"/>
      <c r="G72" s="60">
        <v>35</v>
      </c>
      <c r="H72" s="60"/>
      <c r="I72" s="60"/>
      <c r="J72" s="60"/>
      <c r="K72" s="60"/>
      <c r="L72" s="60">
        <v>15</v>
      </c>
      <c r="M72" s="60"/>
      <c r="N72" s="60">
        <v>3</v>
      </c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59" t="s">
        <v>63</v>
      </c>
      <c r="AD72" s="62"/>
    </row>
    <row r="73" spans="1:30" ht="27.75" customHeight="1">
      <c r="A73" s="58" t="s">
        <v>149</v>
      </c>
      <c r="B73" s="63" t="s">
        <v>179</v>
      </c>
      <c r="C73" s="59">
        <v>15</v>
      </c>
      <c r="D73" s="168">
        <v>10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>
        <v>10</v>
      </c>
      <c r="R73" s="60">
        <v>5</v>
      </c>
      <c r="S73" s="60"/>
      <c r="T73" s="60"/>
      <c r="U73" s="60"/>
      <c r="V73" s="60"/>
      <c r="W73" s="60"/>
      <c r="X73" s="60">
        <v>15</v>
      </c>
      <c r="Y73" s="60">
        <v>0.3</v>
      </c>
      <c r="Z73" s="60">
        <v>0.7</v>
      </c>
      <c r="AA73" s="60"/>
      <c r="AB73" s="60"/>
      <c r="AC73" s="59"/>
      <c r="AD73" s="62" t="s">
        <v>72</v>
      </c>
    </row>
    <row r="74" spans="1:30" ht="56.25" customHeight="1">
      <c r="A74" s="58" t="s">
        <v>150</v>
      </c>
      <c r="B74" s="63" t="s">
        <v>188</v>
      </c>
      <c r="C74" s="59">
        <v>15</v>
      </c>
      <c r="D74" s="168"/>
      <c r="E74" s="60">
        <v>15</v>
      </c>
      <c r="F74" s="60"/>
      <c r="G74" s="60"/>
      <c r="H74" s="60"/>
      <c r="I74" s="60"/>
      <c r="J74" s="60"/>
      <c r="K74" s="60"/>
      <c r="L74" s="60">
        <v>15</v>
      </c>
      <c r="M74" s="60"/>
      <c r="N74" s="60">
        <v>1</v>
      </c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59" t="s">
        <v>72</v>
      </c>
      <c r="AD74" s="62"/>
    </row>
    <row r="75" spans="1:30" ht="18" customHeight="1">
      <c r="A75" s="58" t="s">
        <v>151</v>
      </c>
      <c r="B75" s="63" t="s">
        <v>74</v>
      </c>
      <c r="C75" s="59">
        <f>SUM(E75:J75,Q75:V75)</f>
        <v>15</v>
      </c>
      <c r="D75" s="168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>
        <v>15</v>
      </c>
      <c r="R75" s="60"/>
      <c r="S75" s="60"/>
      <c r="T75" s="60"/>
      <c r="U75" s="60"/>
      <c r="V75" s="60"/>
      <c r="W75" s="60"/>
      <c r="X75" s="60">
        <v>15</v>
      </c>
      <c r="Y75" s="60"/>
      <c r="Z75" s="60">
        <v>1</v>
      </c>
      <c r="AA75" s="60"/>
      <c r="AB75" s="60"/>
      <c r="AC75" s="59"/>
      <c r="AD75" s="62" t="s">
        <v>72</v>
      </c>
    </row>
    <row r="76" spans="1:30" ht="18" customHeight="1">
      <c r="A76" s="58" t="s">
        <v>152</v>
      </c>
      <c r="B76" s="129" t="s">
        <v>172</v>
      </c>
      <c r="C76" s="59">
        <v>20</v>
      </c>
      <c r="D76" s="169"/>
      <c r="E76" s="64"/>
      <c r="F76" s="64"/>
      <c r="G76" s="64">
        <v>10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>
        <v>10</v>
      </c>
      <c r="T76" s="64"/>
      <c r="U76" s="64"/>
      <c r="V76" s="64"/>
      <c r="W76" s="64"/>
      <c r="X76" s="64"/>
      <c r="Y76" s="64"/>
      <c r="Z76" s="64"/>
      <c r="AA76" s="64"/>
      <c r="AB76" s="64"/>
      <c r="AC76" s="66"/>
      <c r="AD76" s="67" t="s">
        <v>62</v>
      </c>
    </row>
    <row r="77" spans="1:30" ht="18" customHeight="1" thickBot="1">
      <c r="A77" s="58" t="s">
        <v>153</v>
      </c>
      <c r="B77" s="129" t="s">
        <v>110</v>
      </c>
      <c r="C77" s="59">
        <v>60</v>
      </c>
      <c r="D77" s="169">
        <v>25</v>
      </c>
      <c r="E77" s="64">
        <v>25</v>
      </c>
      <c r="F77" s="64">
        <v>5</v>
      </c>
      <c r="G77" s="64">
        <v>14</v>
      </c>
      <c r="H77" s="64"/>
      <c r="I77" s="64">
        <v>16</v>
      </c>
      <c r="J77" s="64"/>
      <c r="K77" s="65"/>
      <c r="L77" s="64">
        <v>15</v>
      </c>
      <c r="M77" s="64">
        <v>0.7</v>
      </c>
      <c r="N77" s="64">
        <v>1.3</v>
      </c>
      <c r="O77" s="64"/>
      <c r="P77" s="65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6" t="s">
        <v>72</v>
      </c>
      <c r="AD77" s="67"/>
    </row>
    <row r="78" spans="1:30" ht="18" customHeight="1" thickBot="1" thickTop="1">
      <c r="A78" s="58" t="s">
        <v>154</v>
      </c>
      <c r="B78" s="68" t="s">
        <v>76</v>
      </c>
      <c r="C78" s="69">
        <f>SUM(C63:C77)</f>
        <v>975</v>
      </c>
      <c r="D78" s="170">
        <f>SUM(D63:D77)</f>
        <v>104</v>
      </c>
      <c r="E78" s="69">
        <f>SUM(E63:E77)</f>
        <v>200</v>
      </c>
      <c r="F78" s="69">
        <f>SUM(F63:F77)</f>
        <v>35</v>
      </c>
      <c r="G78" s="69">
        <f aca="true" t="shared" si="2" ref="G78:AD78">SUM(G63:G77)</f>
        <v>59</v>
      </c>
      <c r="H78" s="69">
        <f>SUM(H63:H77)</f>
        <v>10</v>
      </c>
      <c r="I78" s="69">
        <f>SUM(I63:I77)</f>
        <v>26</v>
      </c>
      <c r="J78" s="69">
        <f t="shared" si="2"/>
        <v>220</v>
      </c>
      <c r="K78" s="69">
        <f>SUM(K63:K77)</f>
        <v>240</v>
      </c>
      <c r="L78" s="69">
        <f t="shared" si="2"/>
        <v>105</v>
      </c>
      <c r="M78" s="143">
        <f>SUM(M63:M77)</f>
        <v>0.7</v>
      </c>
      <c r="N78" s="143">
        <f t="shared" si="2"/>
        <v>5.3</v>
      </c>
      <c r="O78" s="143">
        <f t="shared" si="2"/>
        <v>0</v>
      </c>
      <c r="P78" s="143">
        <f t="shared" si="2"/>
        <v>0</v>
      </c>
      <c r="Q78" s="69">
        <f t="shared" si="2"/>
        <v>140</v>
      </c>
      <c r="R78" s="69">
        <f t="shared" si="2"/>
        <v>35</v>
      </c>
      <c r="S78" s="69">
        <f t="shared" si="2"/>
        <v>10</v>
      </c>
      <c r="T78" s="69">
        <f>SUM(T63:T77)</f>
        <v>0</v>
      </c>
      <c r="U78" s="69">
        <f>SUM(U63:U77)</f>
        <v>20</v>
      </c>
      <c r="V78" s="69">
        <f t="shared" si="2"/>
        <v>220</v>
      </c>
      <c r="W78" s="69">
        <f t="shared" si="2"/>
        <v>320</v>
      </c>
      <c r="X78" s="69">
        <f t="shared" si="2"/>
        <v>85</v>
      </c>
      <c r="Y78" s="143">
        <f>SUM(Y63:Y77)</f>
        <v>2.4999999999999996</v>
      </c>
      <c r="Z78" s="143">
        <f t="shared" si="2"/>
        <v>13.499999999999998</v>
      </c>
      <c r="AA78" s="143">
        <f t="shared" si="2"/>
        <v>17</v>
      </c>
      <c r="AB78" s="143">
        <f t="shared" si="2"/>
        <v>21</v>
      </c>
      <c r="AC78" s="69">
        <f t="shared" si="2"/>
        <v>0</v>
      </c>
      <c r="AD78" s="69">
        <f t="shared" si="2"/>
        <v>0</v>
      </c>
    </row>
    <row r="79" spans="1:30" ht="18" customHeight="1" thickBot="1" thickTop="1">
      <c r="A79" s="58" t="s">
        <v>155</v>
      </c>
      <c r="B79" s="70" t="s">
        <v>77</v>
      </c>
      <c r="C79" s="71">
        <f>SUM(L78+X78)</f>
        <v>190</v>
      </c>
      <c r="D79" s="171"/>
      <c r="E79" s="72"/>
      <c r="F79" s="73"/>
      <c r="G79" s="73"/>
      <c r="H79" s="73"/>
      <c r="I79" s="73"/>
      <c r="J79" s="73"/>
      <c r="K79" s="73"/>
      <c r="L79" s="73"/>
      <c r="M79" s="191">
        <f>SUM(M78:P78)</f>
        <v>6</v>
      </c>
      <c r="N79" s="192"/>
      <c r="O79" s="192"/>
      <c r="P79" s="193"/>
      <c r="Q79" s="74"/>
      <c r="R79" s="74"/>
      <c r="S79" s="74"/>
      <c r="T79" s="74"/>
      <c r="U79" s="74"/>
      <c r="V79" s="74"/>
      <c r="W79" s="74"/>
      <c r="X79" s="74"/>
      <c r="Y79" s="191">
        <f>SUM(Y78:AB78)</f>
        <v>54</v>
      </c>
      <c r="Z79" s="192"/>
      <c r="AA79" s="192"/>
      <c r="AB79" s="193"/>
      <c r="AC79" s="75"/>
      <c r="AD79" s="75"/>
    </row>
    <row r="80" spans="1:30" ht="23.25" customHeight="1" thickBot="1" thickTop="1">
      <c r="A80" s="58" t="s">
        <v>156</v>
      </c>
      <c r="B80" s="76" t="s">
        <v>78</v>
      </c>
      <c r="C80" s="77">
        <f>SUM(K78+W78)</f>
        <v>560</v>
      </c>
      <c r="D80" s="165"/>
      <c r="E80" s="78"/>
      <c r="F80" s="78"/>
      <c r="G80" s="78"/>
      <c r="H80" s="78"/>
      <c r="I80" s="78"/>
      <c r="J80" s="78"/>
      <c r="K80" s="78"/>
      <c r="L80" s="78"/>
      <c r="M80" s="78"/>
      <c r="N80" s="79"/>
      <c r="O80" s="79"/>
      <c r="P80" s="79"/>
      <c r="Q80" s="78"/>
      <c r="R80" s="78"/>
      <c r="S80" s="78"/>
      <c r="T80" s="78"/>
      <c r="U80" s="78"/>
      <c r="V80" s="78"/>
      <c r="W80" s="78"/>
      <c r="X80" s="78"/>
      <c r="Y80" s="78"/>
      <c r="Z80" s="79"/>
      <c r="AA80" s="79"/>
      <c r="AB80" s="79"/>
      <c r="AC80" s="35"/>
      <c r="AD80" s="80"/>
    </row>
    <row r="81" spans="1:30" ht="32.25" customHeight="1" thickTop="1">
      <c r="A81" s="58" t="s">
        <v>157</v>
      </c>
      <c r="B81" s="137" t="s">
        <v>79</v>
      </c>
      <c r="C81" s="138">
        <f>SUM(C78:C80)</f>
        <v>1725</v>
      </c>
      <c r="D81" s="172"/>
      <c r="E81" s="219" t="s">
        <v>80</v>
      </c>
      <c r="F81" s="219"/>
      <c r="G81" s="219"/>
      <c r="H81" s="219"/>
      <c r="I81" s="219"/>
      <c r="J81" s="219"/>
      <c r="K81" s="138">
        <f>SUM(H64,I64,I68,J78,T64,T78,U64,U66,V78)</f>
        <v>480</v>
      </c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44"/>
      <c r="Y81" s="44"/>
      <c r="Z81" s="44"/>
      <c r="AA81" s="44"/>
      <c r="AB81" s="44"/>
      <c r="AC81" s="80"/>
      <c r="AD81" s="80"/>
    </row>
    <row r="82" spans="1:30" ht="16.5">
      <c r="A82" s="44"/>
      <c r="B82" s="32"/>
      <c r="C82" s="33"/>
      <c r="D82" s="166"/>
      <c r="E82" s="34"/>
      <c r="F82" s="126"/>
      <c r="G82" s="34"/>
      <c r="H82" s="34"/>
      <c r="I82" s="34"/>
      <c r="J82" s="34"/>
      <c r="K82" s="33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6"/>
      <c r="Y82" s="36"/>
      <c r="Z82" s="36"/>
      <c r="AA82" s="36"/>
      <c r="AB82" s="36"/>
      <c r="AC82" s="28"/>
      <c r="AD82" s="28"/>
    </row>
    <row r="83" spans="1:30" ht="16.5" customHeight="1">
      <c r="A83" s="44"/>
      <c r="B83" s="32"/>
      <c r="C83" s="33"/>
      <c r="D83" s="16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8"/>
    </row>
    <row r="84" spans="1:30" ht="17.25" thickBot="1">
      <c r="A84" s="14"/>
      <c r="B84" s="20"/>
      <c r="C84" s="21"/>
      <c r="D84" s="155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6"/>
      <c r="Y84" s="36"/>
      <c r="Z84" s="28"/>
      <c r="AA84" s="28"/>
      <c r="AB84" s="28"/>
      <c r="AC84" s="28"/>
      <c r="AD84" s="28"/>
    </row>
    <row r="85" spans="1:30" s="81" customFormat="1" ht="28.5" thickBot="1">
      <c r="A85" s="230" t="s">
        <v>187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2"/>
    </row>
    <row r="86" spans="1:30" s="81" customFormat="1" ht="31.5" customHeight="1" thickBot="1">
      <c r="A86" s="215" t="s">
        <v>112</v>
      </c>
      <c r="B86" s="215" t="s">
        <v>44</v>
      </c>
      <c r="C86" s="220" t="s">
        <v>132</v>
      </c>
      <c r="D86" s="173"/>
      <c r="E86" s="224" t="s">
        <v>113</v>
      </c>
      <c r="F86" s="224"/>
      <c r="G86" s="224"/>
      <c r="H86" s="224"/>
      <c r="I86" s="224"/>
      <c r="J86" s="224"/>
      <c r="K86" s="224"/>
      <c r="L86" s="224"/>
      <c r="M86" s="195" t="s">
        <v>46</v>
      </c>
      <c r="N86" s="196"/>
      <c r="O86" s="196"/>
      <c r="P86" s="197"/>
      <c r="Q86" s="224" t="s">
        <v>114</v>
      </c>
      <c r="R86" s="224"/>
      <c r="S86" s="224"/>
      <c r="T86" s="224"/>
      <c r="U86" s="224"/>
      <c r="V86" s="224"/>
      <c r="W86" s="224"/>
      <c r="X86" s="224"/>
      <c r="Y86" s="195" t="s">
        <v>46</v>
      </c>
      <c r="Z86" s="196"/>
      <c r="AA86" s="196"/>
      <c r="AB86" s="197"/>
      <c r="AC86" s="220" t="s">
        <v>48</v>
      </c>
      <c r="AD86" s="220"/>
    </row>
    <row r="87" spans="1:30" s="81" customFormat="1" ht="39" thickTop="1">
      <c r="A87" s="216"/>
      <c r="B87" s="216"/>
      <c r="C87" s="243"/>
      <c r="D87" s="174" t="s">
        <v>193</v>
      </c>
      <c r="E87" s="125" t="s">
        <v>49</v>
      </c>
      <c r="F87" s="125" t="s">
        <v>50</v>
      </c>
      <c r="G87" s="125" t="s">
        <v>51</v>
      </c>
      <c r="H87" s="130" t="s">
        <v>173</v>
      </c>
      <c r="I87" s="130" t="s">
        <v>174</v>
      </c>
      <c r="J87" s="125" t="s">
        <v>52</v>
      </c>
      <c r="K87" s="125" t="s">
        <v>53</v>
      </c>
      <c r="L87" s="125" t="s">
        <v>54</v>
      </c>
      <c r="M87" s="125" t="s">
        <v>194</v>
      </c>
      <c r="N87" s="125" t="s">
        <v>196</v>
      </c>
      <c r="O87" s="125" t="s">
        <v>55</v>
      </c>
      <c r="P87" s="125" t="s">
        <v>115</v>
      </c>
      <c r="Q87" s="125" t="s">
        <v>49</v>
      </c>
      <c r="R87" s="125" t="s">
        <v>50</v>
      </c>
      <c r="S87" s="125" t="s">
        <v>51</v>
      </c>
      <c r="T87" s="130" t="s">
        <v>173</v>
      </c>
      <c r="U87" s="130" t="s">
        <v>174</v>
      </c>
      <c r="V87" s="125" t="s">
        <v>52</v>
      </c>
      <c r="W87" s="125" t="s">
        <v>53</v>
      </c>
      <c r="X87" s="125" t="s">
        <v>54</v>
      </c>
      <c r="Y87" s="125" t="s">
        <v>194</v>
      </c>
      <c r="Z87" s="125" t="s">
        <v>195</v>
      </c>
      <c r="AA87" s="125" t="s">
        <v>55</v>
      </c>
      <c r="AB87" s="125" t="s">
        <v>115</v>
      </c>
      <c r="AC87" s="125" t="s">
        <v>116</v>
      </c>
      <c r="AD87" s="125" t="s">
        <v>117</v>
      </c>
    </row>
    <row r="88" spans="1:30" s="81" customFormat="1" ht="25.5">
      <c r="A88" s="131" t="s">
        <v>139</v>
      </c>
      <c r="B88" s="132" t="s">
        <v>181</v>
      </c>
      <c r="C88" s="133">
        <v>60</v>
      </c>
      <c r="D88" s="175"/>
      <c r="E88" s="131">
        <v>20</v>
      </c>
      <c r="F88" s="131"/>
      <c r="G88" s="131"/>
      <c r="H88" s="131"/>
      <c r="I88" s="131"/>
      <c r="J88" s="131">
        <v>40</v>
      </c>
      <c r="K88" s="131">
        <v>40</v>
      </c>
      <c r="L88" s="131">
        <v>15</v>
      </c>
      <c r="M88" s="131"/>
      <c r="N88" s="131">
        <v>1.5</v>
      </c>
      <c r="O88" s="131">
        <v>2</v>
      </c>
      <c r="P88" s="131">
        <v>2</v>
      </c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 t="s">
        <v>72</v>
      </c>
      <c r="AD88" s="131"/>
    </row>
    <row r="89" spans="1:30" s="81" customFormat="1" ht="29.25" customHeight="1">
      <c r="A89" s="82" t="s">
        <v>140</v>
      </c>
      <c r="B89" s="83" t="s">
        <v>118</v>
      </c>
      <c r="C89" s="54">
        <v>150</v>
      </c>
      <c r="D89" s="158"/>
      <c r="E89" s="55">
        <v>15</v>
      </c>
      <c r="F89" s="55"/>
      <c r="G89" s="55"/>
      <c r="H89" s="55"/>
      <c r="I89" s="55"/>
      <c r="J89" s="55">
        <v>60</v>
      </c>
      <c r="K89" s="55">
        <v>40</v>
      </c>
      <c r="L89" s="55">
        <v>7</v>
      </c>
      <c r="M89" s="55"/>
      <c r="N89" s="55"/>
      <c r="O89" s="55"/>
      <c r="P89" s="55"/>
      <c r="Q89" s="55">
        <v>15</v>
      </c>
      <c r="R89" s="55"/>
      <c r="S89" s="55"/>
      <c r="T89" s="55"/>
      <c r="U89" s="55"/>
      <c r="V89" s="55">
        <v>60</v>
      </c>
      <c r="W89" s="55">
        <v>40</v>
      </c>
      <c r="X89" s="55">
        <v>8</v>
      </c>
      <c r="Y89" s="55"/>
      <c r="Z89" s="55">
        <v>1</v>
      </c>
      <c r="AA89" s="55">
        <v>4</v>
      </c>
      <c r="AB89" s="55">
        <v>3</v>
      </c>
      <c r="AC89" s="54"/>
      <c r="AD89" s="57" t="s">
        <v>63</v>
      </c>
    </row>
    <row r="90" spans="1:30" s="81" customFormat="1" ht="21" customHeight="1">
      <c r="A90" s="84" t="s">
        <v>141</v>
      </c>
      <c r="B90" s="85" t="s">
        <v>119</v>
      </c>
      <c r="C90" s="205">
        <f>SUM(E90:J90,E91:J91,Q90:V90,Q91:V91)</f>
        <v>115</v>
      </c>
      <c r="D90" s="168">
        <v>10</v>
      </c>
      <c r="E90" s="60">
        <v>15</v>
      </c>
      <c r="F90" s="60"/>
      <c r="G90" s="60"/>
      <c r="H90" s="60"/>
      <c r="I90" s="60"/>
      <c r="J90" s="60">
        <v>36</v>
      </c>
      <c r="K90" s="222">
        <v>40</v>
      </c>
      <c r="L90" s="60">
        <v>15</v>
      </c>
      <c r="M90" s="60">
        <v>0.3</v>
      </c>
      <c r="N90" s="60">
        <v>0.7</v>
      </c>
      <c r="O90" s="60">
        <v>1</v>
      </c>
      <c r="P90" s="222">
        <v>2</v>
      </c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59" t="s">
        <v>63</v>
      </c>
      <c r="AD90" s="62"/>
    </row>
    <row r="91" spans="1:30" s="81" customFormat="1" ht="26.25" customHeight="1">
      <c r="A91" s="131" t="s">
        <v>142</v>
      </c>
      <c r="B91" s="85" t="s">
        <v>164</v>
      </c>
      <c r="C91" s="205"/>
      <c r="D91" s="168">
        <v>10</v>
      </c>
      <c r="E91" s="60">
        <v>20</v>
      </c>
      <c r="F91" s="60"/>
      <c r="G91" s="60"/>
      <c r="H91" s="60">
        <v>10</v>
      </c>
      <c r="I91" s="60"/>
      <c r="J91" s="60">
        <v>34</v>
      </c>
      <c r="K91" s="222"/>
      <c r="L91" s="60">
        <v>15</v>
      </c>
      <c r="M91" s="60">
        <v>0.3</v>
      </c>
      <c r="N91" s="60">
        <v>0.7</v>
      </c>
      <c r="O91" s="60">
        <v>2</v>
      </c>
      <c r="P91" s="222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59" t="s">
        <v>63</v>
      </c>
      <c r="AD91" s="62"/>
    </row>
    <row r="92" spans="1:30" s="81" customFormat="1" ht="18.75" customHeight="1">
      <c r="A92" s="82" t="s">
        <v>143</v>
      </c>
      <c r="B92" s="85" t="s">
        <v>120</v>
      </c>
      <c r="C92" s="205">
        <f>SUM(E92:J92,E93:J93,Q92:V92,Q93:V93)</f>
        <v>140</v>
      </c>
      <c r="D92" s="168">
        <v>10</v>
      </c>
      <c r="E92" s="60">
        <v>30</v>
      </c>
      <c r="F92" s="60"/>
      <c r="G92" s="60"/>
      <c r="H92" s="60"/>
      <c r="I92" s="60"/>
      <c r="J92" s="60">
        <v>36</v>
      </c>
      <c r="K92" s="222">
        <v>80</v>
      </c>
      <c r="L92" s="60">
        <v>15</v>
      </c>
      <c r="M92" s="60">
        <v>0.3</v>
      </c>
      <c r="N92" s="60">
        <v>1.2</v>
      </c>
      <c r="O92" s="60">
        <v>1</v>
      </c>
      <c r="P92" s="222">
        <v>3</v>
      </c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59" t="s">
        <v>63</v>
      </c>
      <c r="AD92" s="62"/>
    </row>
    <row r="93" spans="1:30" s="81" customFormat="1" ht="19.5" customHeight="1">
      <c r="A93" s="84" t="s">
        <v>144</v>
      </c>
      <c r="B93" s="85" t="s">
        <v>121</v>
      </c>
      <c r="C93" s="205"/>
      <c r="D93" s="168">
        <v>10</v>
      </c>
      <c r="E93" s="60">
        <v>30</v>
      </c>
      <c r="F93" s="60"/>
      <c r="G93" s="60"/>
      <c r="H93" s="60"/>
      <c r="I93" s="60"/>
      <c r="J93" s="60">
        <v>44</v>
      </c>
      <c r="K93" s="222"/>
      <c r="L93" s="60">
        <v>15</v>
      </c>
      <c r="M93" s="60">
        <v>0.3</v>
      </c>
      <c r="N93" s="60">
        <v>1.2</v>
      </c>
      <c r="O93" s="60">
        <v>2</v>
      </c>
      <c r="P93" s="222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59" t="s">
        <v>63</v>
      </c>
      <c r="AD93" s="62"/>
    </row>
    <row r="94" spans="1:30" s="81" customFormat="1" ht="29.25" customHeight="1">
      <c r="A94" s="131" t="s">
        <v>145</v>
      </c>
      <c r="B94" s="85" t="s">
        <v>182</v>
      </c>
      <c r="C94" s="59">
        <v>30</v>
      </c>
      <c r="D94" s="168"/>
      <c r="E94" s="60">
        <v>10</v>
      </c>
      <c r="F94" s="60"/>
      <c r="G94" s="60">
        <v>20</v>
      </c>
      <c r="H94" s="60"/>
      <c r="I94" s="60"/>
      <c r="J94" s="60"/>
      <c r="K94" s="60"/>
      <c r="L94" s="60">
        <v>15</v>
      </c>
      <c r="M94" s="60"/>
      <c r="N94" s="60">
        <v>1.5</v>
      </c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59" t="s">
        <v>72</v>
      </c>
      <c r="AD94" s="62"/>
    </row>
    <row r="95" spans="1:30" s="81" customFormat="1" ht="18.75" customHeight="1">
      <c r="A95" s="82" t="s">
        <v>146</v>
      </c>
      <c r="B95" s="85" t="s">
        <v>122</v>
      </c>
      <c r="C95" s="205">
        <f>SUM(E95:J95,E96:J96,Q95:V95,Q96:V96)</f>
        <v>130</v>
      </c>
      <c r="D95" s="168">
        <v>10</v>
      </c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>
        <v>25</v>
      </c>
      <c r="R95" s="86"/>
      <c r="S95" s="86"/>
      <c r="T95" s="86"/>
      <c r="U95" s="86"/>
      <c r="V95" s="87">
        <v>36</v>
      </c>
      <c r="W95" s="209">
        <v>80</v>
      </c>
      <c r="X95" s="87">
        <v>10</v>
      </c>
      <c r="Y95" s="87">
        <v>0.2</v>
      </c>
      <c r="Z95" s="87">
        <v>0.8</v>
      </c>
      <c r="AA95" s="87">
        <v>1</v>
      </c>
      <c r="AB95" s="209">
        <v>3</v>
      </c>
      <c r="AC95" s="59"/>
      <c r="AD95" s="62" t="s">
        <v>63</v>
      </c>
    </row>
    <row r="96" spans="1:30" s="81" customFormat="1" ht="21" customHeight="1">
      <c r="A96" s="84" t="s">
        <v>147</v>
      </c>
      <c r="B96" s="85" t="s">
        <v>123</v>
      </c>
      <c r="C96" s="205"/>
      <c r="D96" s="168">
        <v>10</v>
      </c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>
        <v>25</v>
      </c>
      <c r="R96" s="86"/>
      <c r="S96" s="86"/>
      <c r="T96" s="86"/>
      <c r="U96" s="86"/>
      <c r="V96" s="87">
        <v>44</v>
      </c>
      <c r="W96" s="209"/>
      <c r="X96" s="87">
        <v>15</v>
      </c>
      <c r="Y96" s="87">
        <v>0.2</v>
      </c>
      <c r="Z96" s="87">
        <v>0.8</v>
      </c>
      <c r="AA96" s="87">
        <v>2</v>
      </c>
      <c r="AB96" s="209"/>
      <c r="AC96" s="59"/>
      <c r="AD96" s="62" t="s">
        <v>63</v>
      </c>
    </row>
    <row r="97" spans="1:30" s="81" customFormat="1" ht="30" customHeight="1">
      <c r="A97" s="131" t="s">
        <v>148</v>
      </c>
      <c r="B97" s="85" t="s">
        <v>124</v>
      </c>
      <c r="C97" s="59">
        <v>124</v>
      </c>
      <c r="D97" s="168">
        <v>30</v>
      </c>
      <c r="E97" s="60">
        <v>25</v>
      </c>
      <c r="F97" s="60"/>
      <c r="G97" s="60"/>
      <c r="H97" s="60"/>
      <c r="I97" s="60"/>
      <c r="J97" s="60">
        <v>40</v>
      </c>
      <c r="K97" s="60"/>
      <c r="L97" s="60"/>
      <c r="M97" s="60"/>
      <c r="N97" s="60"/>
      <c r="O97" s="60"/>
      <c r="P97" s="60"/>
      <c r="Q97" s="60">
        <v>25</v>
      </c>
      <c r="R97" s="61"/>
      <c r="S97" s="61"/>
      <c r="T97" s="61">
        <v>15</v>
      </c>
      <c r="U97" s="61">
        <v>5</v>
      </c>
      <c r="V97" s="61">
        <v>14</v>
      </c>
      <c r="W97" s="61">
        <v>80</v>
      </c>
      <c r="X97" s="61">
        <v>6</v>
      </c>
      <c r="Y97" s="61">
        <v>1</v>
      </c>
      <c r="Z97" s="61">
        <v>1</v>
      </c>
      <c r="AA97" s="61">
        <v>3</v>
      </c>
      <c r="AB97" s="61">
        <v>3</v>
      </c>
      <c r="AC97" s="59"/>
      <c r="AD97" s="59" t="s">
        <v>63</v>
      </c>
    </row>
    <row r="98" spans="1:30" s="81" customFormat="1" ht="30" customHeight="1">
      <c r="A98" s="82" t="s">
        <v>149</v>
      </c>
      <c r="B98" s="85" t="s">
        <v>171</v>
      </c>
      <c r="C98" s="59">
        <v>6</v>
      </c>
      <c r="D98" s="168"/>
      <c r="E98" s="60"/>
      <c r="F98" s="60"/>
      <c r="G98" s="60"/>
      <c r="H98" s="60"/>
      <c r="I98" s="60"/>
      <c r="J98" s="60">
        <v>6</v>
      </c>
      <c r="K98" s="60"/>
      <c r="L98" s="60">
        <v>19</v>
      </c>
      <c r="M98" s="60"/>
      <c r="N98" s="60"/>
      <c r="O98" s="60"/>
      <c r="P98" s="60"/>
      <c r="Q98" s="60"/>
      <c r="R98" s="61"/>
      <c r="S98" s="61"/>
      <c r="T98" s="61"/>
      <c r="U98" s="61"/>
      <c r="V98" s="61"/>
      <c r="W98" s="61"/>
      <c r="X98" s="61"/>
      <c r="Y98" s="61"/>
      <c r="Z98" s="61">
        <v>1</v>
      </c>
      <c r="AA98" s="61"/>
      <c r="AB98" s="61"/>
      <c r="AC98" s="59" t="s">
        <v>62</v>
      </c>
      <c r="AD98" s="59"/>
    </row>
    <row r="99" spans="1:30" s="81" customFormat="1" ht="30" customHeight="1">
      <c r="A99" s="84" t="s">
        <v>150</v>
      </c>
      <c r="B99" s="85" t="s">
        <v>172</v>
      </c>
      <c r="C99" s="59">
        <v>20</v>
      </c>
      <c r="D99" s="168"/>
      <c r="E99" s="60"/>
      <c r="F99" s="60"/>
      <c r="G99" s="60">
        <v>10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1"/>
      <c r="S99" s="61">
        <v>10</v>
      </c>
      <c r="T99" s="61"/>
      <c r="U99" s="61"/>
      <c r="V99" s="61"/>
      <c r="W99" s="61"/>
      <c r="X99" s="61"/>
      <c r="Y99" s="61"/>
      <c r="Z99" s="61"/>
      <c r="AA99" s="61"/>
      <c r="AB99" s="61"/>
      <c r="AC99" s="59"/>
      <c r="AD99" s="59" t="s">
        <v>72</v>
      </c>
    </row>
    <row r="100" spans="1:30" s="81" customFormat="1" ht="30" customHeight="1">
      <c r="A100" s="131" t="s">
        <v>151</v>
      </c>
      <c r="B100" s="185" t="s">
        <v>183</v>
      </c>
      <c r="C100" s="184">
        <v>15</v>
      </c>
      <c r="D100" s="186"/>
      <c r="E100" s="183">
        <v>10</v>
      </c>
      <c r="F100" s="183">
        <v>5</v>
      </c>
      <c r="G100" s="183"/>
      <c r="H100" s="183"/>
      <c r="I100" s="183"/>
      <c r="J100" s="183"/>
      <c r="K100" s="183"/>
      <c r="L100" s="183">
        <v>15</v>
      </c>
      <c r="M100" s="183">
        <v>1</v>
      </c>
      <c r="N100" s="183"/>
      <c r="O100" s="183"/>
      <c r="P100" s="183"/>
      <c r="Q100" s="183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4" t="s">
        <v>102</v>
      </c>
      <c r="AD100" s="184"/>
    </row>
    <row r="101" spans="1:30" s="81" customFormat="1" ht="18.75" customHeight="1">
      <c r="A101" s="82" t="s">
        <v>152</v>
      </c>
      <c r="B101" s="85" t="s">
        <v>125</v>
      </c>
      <c r="C101" s="59">
        <f>SUM(E101:J101,Q101:V101)</f>
        <v>70</v>
      </c>
      <c r="D101" s="168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>
        <v>30</v>
      </c>
      <c r="R101" s="60"/>
      <c r="S101" s="60"/>
      <c r="T101" s="60"/>
      <c r="U101" s="60"/>
      <c r="V101" s="60">
        <v>40</v>
      </c>
      <c r="W101" s="60">
        <v>40</v>
      </c>
      <c r="X101" s="60">
        <v>20</v>
      </c>
      <c r="Y101" s="60"/>
      <c r="Z101" s="60">
        <v>2</v>
      </c>
      <c r="AA101" s="60">
        <v>2</v>
      </c>
      <c r="AB101" s="60">
        <v>2</v>
      </c>
      <c r="AC101" s="59"/>
      <c r="AD101" s="59" t="s">
        <v>72</v>
      </c>
    </row>
    <row r="102" spans="1:30" s="81" customFormat="1" ht="23.25" customHeight="1" thickBot="1">
      <c r="A102" s="84" t="s">
        <v>153</v>
      </c>
      <c r="B102" s="88" t="s">
        <v>126</v>
      </c>
      <c r="C102" s="89">
        <f>SUM(E102:J102,Q102:V102)</f>
        <v>8</v>
      </c>
      <c r="D102" s="16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>
        <v>8</v>
      </c>
      <c r="S102" s="90"/>
      <c r="T102" s="90"/>
      <c r="U102" s="90"/>
      <c r="V102" s="90"/>
      <c r="W102" s="90"/>
      <c r="X102" s="90"/>
      <c r="Y102" s="90"/>
      <c r="Z102" s="90">
        <v>5</v>
      </c>
      <c r="AA102" s="90"/>
      <c r="AB102" s="91"/>
      <c r="AC102" s="89"/>
      <c r="AD102" s="59" t="s">
        <v>168</v>
      </c>
    </row>
    <row r="103" spans="1:30" s="81" customFormat="1" ht="18.75" customHeight="1" thickBot="1" thickTop="1">
      <c r="A103" s="131" t="s">
        <v>154</v>
      </c>
      <c r="B103" s="92" t="s">
        <v>76</v>
      </c>
      <c r="C103" s="71">
        <f>SUM(C88:C102)</f>
        <v>868</v>
      </c>
      <c r="D103" s="176">
        <f>SUM(D88:D102)</f>
        <v>90</v>
      </c>
      <c r="E103" s="93">
        <f>SUM(E88:E102)</f>
        <v>175</v>
      </c>
      <c r="F103" s="93">
        <f>SUM(F88:F102)</f>
        <v>5</v>
      </c>
      <c r="G103" s="93">
        <f>SUM(G88:G102)</f>
        <v>30</v>
      </c>
      <c r="H103" s="93">
        <f>SUM(H91)</f>
        <v>10</v>
      </c>
      <c r="I103" s="93">
        <f aca="true" t="shared" si="3" ref="I103:AB103">SUM(I88:I102)</f>
        <v>0</v>
      </c>
      <c r="J103" s="93">
        <f t="shared" si="3"/>
        <v>296</v>
      </c>
      <c r="K103" s="71">
        <f t="shared" si="3"/>
        <v>200</v>
      </c>
      <c r="L103" s="71">
        <f t="shared" si="3"/>
        <v>131</v>
      </c>
      <c r="M103" s="94">
        <f>SUM(M88:M102)</f>
        <v>2.2</v>
      </c>
      <c r="N103" s="94">
        <f t="shared" si="3"/>
        <v>6.800000000000001</v>
      </c>
      <c r="O103" s="94">
        <f t="shared" si="3"/>
        <v>8</v>
      </c>
      <c r="P103" s="94">
        <f t="shared" si="3"/>
        <v>7</v>
      </c>
      <c r="Q103" s="71">
        <f t="shared" si="3"/>
        <v>120</v>
      </c>
      <c r="R103" s="71">
        <f t="shared" si="3"/>
        <v>8</v>
      </c>
      <c r="S103" s="71">
        <f t="shared" si="3"/>
        <v>10</v>
      </c>
      <c r="T103" s="71">
        <f t="shared" si="3"/>
        <v>15</v>
      </c>
      <c r="U103" s="71">
        <f t="shared" si="3"/>
        <v>5</v>
      </c>
      <c r="V103" s="71">
        <f t="shared" si="3"/>
        <v>194</v>
      </c>
      <c r="W103" s="93">
        <f t="shared" si="3"/>
        <v>240</v>
      </c>
      <c r="X103" s="93">
        <f t="shared" si="3"/>
        <v>59</v>
      </c>
      <c r="Y103" s="95">
        <f>+SUM(Y88:Y102)</f>
        <v>1.4</v>
      </c>
      <c r="Z103" s="95">
        <f t="shared" si="3"/>
        <v>11.6</v>
      </c>
      <c r="AA103" s="95">
        <f t="shared" si="3"/>
        <v>12</v>
      </c>
      <c r="AB103" s="95">
        <f t="shared" si="3"/>
        <v>11</v>
      </c>
      <c r="AC103" s="96"/>
      <c r="AD103" s="96"/>
    </row>
    <row r="104" spans="1:30" s="81" customFormat="1" ht="18.75" customHeight="1" thickBot="1" thickTop="1">
      <c r="A104" s="82" t="s">
        <v>155</v>
      </c>
      <c r="B104" s="98" t="s">
        <v>127</v>
      </c>
      <c r="C104" s="69">
        <f>SUM(L103+X103)</f>
        <v>190</v>
      </c>
      <c r="D104" s="162"/>
      <c r="E104" s="99"/>
      <c r="F104" s="100"/>
      <c r="G104" s="100"/>
      <c r="H104" s="100"/>
      <c r="I104" s="100"/>
      <c r="J104" s="100"/>
      <c r="K104" s="100"/>
      <c r="L104" s="100"/>
      <c r="M104" s="191">
        <f>SUM(M103:P103)</f>
        <v>24</v>
      </c>
      <c r="N104" s="192"/>
      <c r="O104" s="192"/>
      <c r="P104" s="193"/>
      <c r="Q104" s="100"/>
      <c r="R104" s="100"/>
      <c r="S104" s="100"/>
      <c r="T104" s="100"/>
      <c r="U104" s="100"/>
      <c r="V104" s="100"/>
      <c r="W104" s="100"/>
      <c r="X104" s="100"/>
      <c r="Y104" s="191">
        <f>SUM(Y103:AB103)</f>
        <v>36</v>
      </c>
      <c r="Z104" s="192"/>
      <c r="AA104" s="192"/>
      <c r="AB104" s="193"/>
      <c r="AC104" s="75"/>
      <c r="AD104" s="75"/>
    </row>
    <row r="105" spans="1:30" s="81" customFormat="1" ht="18.75" customHeight="1" thickBot="1" thickTop="1">
      <c r="A105" s="84" t="s">
        <v>156</v>
      </c>
      <c r="B105" s="98" t="s">
        <v>78</v>
      </c>
      <c r="C105" s="69">
        <f>SUM(K103+W103)</f>
        <v>440</v>
      </c>
      <c r="D105" s="16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2"/>
      <c r="O105" s="102"/>
      <c r="P105" s="102"/>
      <c r="Q105" s="101"/>
      <c r="R105" s="101"/>
      <c r="S105" s="101"/>
      <c r="T105" s="101"/>
      <c r="U105" s="101"/>
      <c r="V105" s="101"/>
      <c r="W105" s="101"/>
      <c r="X105" s="101"/>
      <c r="Y105" s="101"/>
      <c r="Z105" s="102"/>
      <c r="AA105" s="102"/>
      <c r="AB105" s="102"/>
      <c r="AC105" s="75"/>
      <c r="AD105" s="75"/>
    </row>
    <row r="106" spans="1:30" s="81" customFormat="1" ht="32.25" customHeight="1" thickTop="1">
      <c r="A106" s="131" t="s">
        <v>157</v>
      </c>
      <c r="B106" s="134" t="s">
        <v>79</v>
      </c>
      <c r="C106" s="135">
        <f>SUM(C103:C105)</f>
        <v>1498</v>
      </c>
      <c r="D106" s="177"/>
      <c r="E106" s="236" t="s">
        <v>80</v>
      </c>
      <c r="F106" s="236"/>
      <c r="G106" s="236"/>
      <c r="H106" s="236"/>
      <c r="I106" s="236"/>
      <c r="J106" s="236"/>
      <c r="K106" s="136">
        <f>SUM(H91,I103,J103,T103,U97,V103)</f>
        <v>520</v>
      </c>
      <c r="L106" s="11"/>
      <c r="M106" s="11"/>
      <c r="AD106" s="11"/>
    </row>
    <row r="107" spans="1:30" s="81" customFormat="1" ht="18.75" customHeight="1">
      <c r="A107" s="102"/>
      <c r="B107" s="105"/>
      <c r="C107" s="105"/>
      <c r="D107" s="178"/>
      <c r="E107" s="105"/>
      <c r="F107" s="11"/>
      <c r="G107" s="11"/>
      <c r="H107" s="11"/>
      <c r="I107" s="11"/>
      <c r="J107" s="104"/>
      <c r="K107" s="11"/>
      <c r="L107" s="11"/>
      <c r="M107" s="11"/>
      <c r="AD107" s="11"/>
    </row>
    <row r="108" spans="1:30" s="81" customFormat="1" ht="18.75" customHeight="1" thickBot="1">
      <c r="A108" s="102"/>
      <c r="B108" s="102"/>
      <c r="C108" s="102"/>
      <c r="D108" s="161"/>
      <c r="E108" s="102"/>
      <c r="F108" s="102"/>
      <c r="G108" s="102"/>
      <c r="H108" s="102"/>
      <c r="I108" s="102"/>
      <c r="J108" s="102"/>
      <c r="K108" s="102"/>
      <c r="L108" s="11"/>
      <c r="M108" s="11"/>
      <c r="AD108" s="11"/>
    </row>
    <row r="109" spans="1:30" s="81" customFormat="1" ht="26.25" customHeight="1" thickBot="1">
      <c r="A109" s="102"/>
      <c r="B109" s="102"/>
      <c r="C109" s="102"/>
      <c r="D109" s="161"/>
      <c r="E109" s="102"/>
      <c r="F109" s="102"/>
      <c r="G109" s="102"/>
      <c r="H109" s="102"/>
      <c r="I109" s="102"/>
      <c r="J109" s="102"/>
      <c r="K109" s="102"/>
      <c r="L109" s="11"/>
      <c r="M109" s="11"/>
      <c r="N109" s="237" t="s">
        <v>128</v>
      </c>
      <c r="O109" s="238"/>
      <c r="P109" s="103" t="s">
        <v>129</v>
      </c>
      <c r="Q109" s="202" t="s">
        <v>130</v>
      </c>
      <c r="R109" s="203"/>
      <c r="S109" s="206" t="s">
        <v>131</v>
      </c>
      <c r="T109" s="207"/>
      <c r="U109" s="207"/>
      <c r="V109" s="208"/>
      <c r="W109" s="206" t="s">
        <v>77</v>
      </c>
      <c r="X109" s="207"/>
      <c r="Y109" s="208"/>
      <c r="Z109" s="206" t="s">
        <v>78</v>
      </c>
      <c r="AA109" s="208"/>
      <c r="AB109" s="202" t="s">
        <v>132</v>
      </c>
      <c r="AC109" s="203"/>
      <c r="AD109" s="11"/>
    </row>
    <row r="110" spans="1:30" ht="15.75" thickBot="1">
      <c r="A110" s="37"/>
      <c r="B110" s="37"/>
      <c r="C110" s="102"/>
      <c r="D110" s="161"/>
      <c r="E110" s="102"/>
      <c r="F110" s="102"/>
      <c r="G110" s="102"/>
      <c r="H110" s="102"/>
      <c r="I110" s="102"/>
      <c r="J110" s="102"/>
      <c r="K110" s="102"/>
      <c r="L110" s="37"/>
      <c r="M110" s="37"/>
      <c r="N110" s="239"/>
      <c r="O110" s="240"/>
      <c r="P110" s="103" t="s">
        <v>133</v>
      </c>
      <c r="Q110" s="210">
        <f>E51+F51+G51+H51+I51+Q51+R51+S51+T51+U51</f>
        <v>976</v>
      </c>
      <c r="R110" s="212"/>
      <c r="S110" s="210">
        <f>K54</f>
        <v>100</v>
      </c>
      <c r="T110" s="211"/>
      <c r="U110" s="211"/>
      <c r="V110" s="212"/>
      <c r="W110" s="210">
        <f>C52</f>
        <v>285</v>
      </c>
      <c r="X110" s="211"/>
      <c r="Y110" s="212"/>
      <c r="Z110" s="210">
        <f>C53</f>
        <v>200</v>
      </c>
      <c r="AA110" s="212"/>
      <c r="AB110" s="202">
        <f>Q110+S110+W110+Z110</f>
        <v>1561</v>
      </c>
      <c r="AC110" s="203"/>
      <c r="AD110" s="37"/>
    </row>
    <row r="111" spans="1:30" ht="15.75" thickBot="1">
      <c r="A111" s="37"/>
      <c r="B111" s="37"/>
      <c r="C111" s="102"/>
      <c r="D111" s="161"/>
      <c r="E111" s="102"/>
      <c r="F111" s="102"/>
      <c r="G111" s="102"/>
      <c r="H111" s="102"/>
      <c r="I111" s="102"/>
      <c r="J111" s="102"/>
      <c r="K111" s="102"/>
      <c r="L111" s="37"/>
      <c r="M111" s="37"/>
      <c r="N111" s="239"/>
      <c r="O111" s="240"/>
      <c r="P111" s="106" t="s">
        <v>134</v>
      </c>
      <c r="Q111" s="210">
        <f>E78+F78+G78+I77+Q78+R78+S78</f>
        <v>495</v>
      </c>
      <c r="R111" s="212"/>
      <c r="S111" s="210">
        <f>K81</f>
        <v>480</v>
      </c>
      <c r="T111" s="211"/>
      <c r="U111" s="211"/>
      <c r="V111" s="212"/>
      <c r="W111" s="210">
        <f>C79</f>
        <v>190</v>
      </c>
      <c r="X111" s="211"/>
      <c r="Y111" s="212"/>
      <c r="Z111" s="210">
        <f>C80</f>
        <v>560</v>
      </c>
      <c r="AA111" s="212"/>
      <c r="AB111" s="202">
        <f>Q111+S111+W111+Z111</f>
        <v>1725</v>
      </c>
      <c r="AC111" s="203"/>
      <c r="AD111" s="37"/>
    </row>
    <row r="112" spans="14:29" ht="15.75" thickBot="1">
      <c r="N112" s="241"/>
      <c r="O112" s="242"/>
      <c r="P112" s="103" t="s">
        <v>135</v>
      </c>
      <c r="Q112" s="210">
        <f>E103+F103+G103+Q103+R103+S103</f>
        <v>348</v>
      </c>
      <c r="R112" s="212"/>
      <c r="S112" s="210">
        <f>K106</f>
        <v>520</v>
      </c>
      <c r="T112" s="211"/>
      <c r="U112" s="211"/>
      <c r="V112" s="212"/>
      <c r="W112" s="210">
        <f>C104</f>
        <v>190</v>
      </c>
      <c r="X112" s="211"/>
      <c r="Y112" s="212"/>
      <c r="Z112" s="210">
        <f>C105</f>
        <v>440</v>
      </c>
      <c r="AA112" s="212"/>
      <c r="AB112" s="202">
        <f>Q112+S112+W112+Z112</f>
        <v>1498</v>
      </c>
      <c r="AC112" s="203"/>
    </row>
    <row r="113" spans="14:29" ht="15.75" thickBot="1">
      <c r="N113" s="103" t="s">
        <v>136</v>
      </c>
      <c r="O113" s="123"/>
      <c r="P113" s="124"/>
      <c r="Q113" s="202">
        <f>Q110+Q111+Q112</f>
        <v>1819</v>
      </c>
      <c r="R113" s="203"/>
      <c r="S113" s="202">
        <f>(S110+S111+S112)</f>
        <v>1100</v>
      </c>
      <c r="T113" s="204"/>
      <c r="U113" s="204"/>
      <c r="V113" s="203"/>
      <c r="W113" s="202">
        <f>(W110+W111+W112)</f>
        <v>665</v>
      </c>
      <c r="X113" s="204"/>
      <c r="Y113" s="203"/>
      <c r="Z113" s="202">
        <f>(Z110+Z111+Z112)</f>
        <v>1200</v>
      </c>
      <c r="AA113" s="203"/>
      <c r="AB113" s="202">
        <f>Q113+S113+W113+Z113</f>
        <v>4784</v>
      </c>
      <c r="AC113" s="203"/>
    </row>
  </sheetData>
  <sheetProtection/>
  <mergeCells count="107">
    <mergeCell ref="W113:Y113"/>
    <mergeCell ref="Q9:V9"/>
    <mergeCell ref="AC27:AD27"/>
    <mergeCell ref="E27:L27"/>
    <mergeCell ref="Q27:X27"/>
    <mergeCell ref="A9:F9"/>
    <mergeCell ref="A11:F11"/>
    <mergeCell ref="A13:F13"/>
    <mergeCell ref="M27:P27"/>
    <mergeCell ref="A15:F15"/>
    <mergeCell ref="A26:AD26"/>
    <mergeCell ref="A27:A28"/>
    <mergeCell ref="B27:B28"/>
    <mergeCell ref="C27:C28"/>
    <mergeCell ref="Q19:AA21"/>
    <mergeCell ref="A17:F17"/>
    <mergeCell ref="E54:J54"/>
    <mergeCell ref="A60:AD60"/>
    <mergeCell ref="A61:A62"/>
    <mergeCell ref="W65:W66"/>
    <mergeCell ref="Q61:X61"/>
    <mergeCell ref="AB65:AB66"/>
    <mergeCell ref="AB63:AB64"/>
    <mergeCell ref="B61:B62"/>
    <mergeCell ref="C61:C62"/>
    <mergeCell ref="K67:K68"/>
    <mergeCell ref="C63:C64"/>
    <mergeCell ref="C65:C66"/>
    <mergeCell ref="C86:C87"/>
    <mergeCell ref="C69:C70"/>
    <mergeCell ref="P67:P68"/>
    <mergeCell ref="AB109:AC109"/>
    <mergeCell ref="E106:J106"/>
    <mergeCell ref="N109:O112"/>
    <mergeCell ref="Z109:AA109"/>
    <mergeCell ref="Q109:R109"/>
    <mergeCell ref="Z111:AA111"/>
    <mergeCell ref="W109:Y109"/>
    <mergeCell ref="W110:Y110"/>
    <mergeCell ref="W111:Y111"/>
    <mergeCell ref="Z112:AA112"/>
    <mergeCell ref="J1:R1"/>
    <mergeCell ref="G8:N8"/>
    <mergeCell ref="A85:AD85"/>
    <mergeCell ref="K90:K91"/>
    <mergeCell ref="A3:AD4"/>
    <mergeCell ref="A7:AD7"/>
    <mergeCell ref="A5:AD5"/>
    <mergeCell ref="AC61:AD61"/>
    <mergeCell ref="E86:L86"/>
    <mergeCell ref="W69:W70"/>
    <mergeCell ref="AB67:AB68"/>
    <mergeCell ref="S110:V110"/>
    <mergeCell ref="S1:AC1"/>
    <mergeCell ref="Z110:AA110"/>
    <mergeCell ref="W95:W96"/>
    <mergeCell ref="AB110:AC110"/>
    <mergeCell ref="Q8:X8"/>
    <mergeCell ref="A6:AD6"/>
    <mergeCell ref="A86:A87"/>
    <mergeCell ref="P92:P93"/>
    <mergeCell ref="S111:V111"/>
    <mergeCell ref="Q110:R110"/>
    <mergeCell ref="Q112:R112"/>
    <mergeCell ref="W112:Y112"/>
    <mergeCell ref="K63:K64"/>
    <mergeCell ref="K65:K66"/>
    <mergeCell ref="P90:P91"/>
    <mergeCell ref="K92:K93"/>
    <mergeCell ref="M104:P104"/>
    <mergeCell ref="Q86:X86"/>
    <mergeCell ref="AC86:AD86"/>
    <mergeCell ref="W63:W64"/>
    <mergeCell ref="AB69:AB70"/>
    <mergeCell ref="W67:W68"/>
    <mergeCell ref="P63:P64"/>
    <mergeCell ref="P65:P66"/>
    <mergeCell ref="M86:P86"/>
    <mergeCell ref="Y86:AB86"/>
    <mergeCell ref="M79:P79"/>
    <mergeCell ref="Y79:AB79"/>
    <mergeCell ref="S2:AC2"/>
    <mergeCell ref="R22:Z22"/>
    <mergeCell ref="AB111:AC111"/>
    <mergeCell ref="B86:B87"/>
    <mergeCell ref="E61:L61"/>
    <mergeCell ref="C67:C68"/>
    <mergeCell ref="E81:J81"/>
    <mergeCell ref="C92:C93"/>
    <mergeCell ref="C95:C96"/>
    <mergeCell ref="Q111:R111"/>
    <mergeCell ref="Q113:R113"/>
    <mergeCell ref="S113:V113"/>
    <mergeCell ref="Z113:AA113"/>
    <mergeCell ref="AB113:AC113"/>
    <mergeCell ref="C90:C91"/>
    <mergeCell ref="S109:V109"/>
    <mergeCell ref="AB112:AC112"/>
    <mergeCell ref="AB95:AB96"/>
    <mergeCell ref="S112:V112"/>
    <mergeCell ref="Y104:AB104"/>
    <mergeCell ref="M52:P52"/>
    <mergeCell ref="Y52:AB52"/>
    <mergeCell ref="Y27:AB27"/>
    <mergeCell ref="S54:X55"/>
    <mergeCell ref="M61:P61"/>
    <mergeCell ref="Y61:AB61"/>
  </mergeCells>
  <printOptions/>
  <pageMargins left="0.7086614173228347" right="0.7086614173228347" top="0.7480314960629921" bottom="0.7480314960629921" header="0.31496062992125984" footer="0.31496062992125984"/>
  <pageSetup fitToHeight="4" orientation="landscape" paperSize="9" scale="48" r:id="rId4"/>
  <rowBreaks count="3" manualBreakCount="3">
    <brk id="23" max="255" man="1"/>
    <brk id="57" max="255" man="1"/>
    <brk id="82" max="2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2015-05-18T07:48:38Z</cp:lastPrinted>
  <dcterms:created xsi:type="dcterms:W3CDTF">2006-09-22T13:37:51Z</dcterms:created>
  <dcterms:modified xsi:type="dcterms:W3CDTF">2020-01-09T12:07:08Z</dcterms:modified>
  <cp:category/>
  <cp:version/>
  <cp:contentType/>
  <cp:contentStatus/>
</cp:coreProperties>
</file>