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'EFEKTY_KSZT_%'!$A$1:$N$9</definedName>
    <definedName name="_xlnm._FilterDatabase" localSheetId="1" hidden="1">EFEKTY_KSZTAŁCENIA!$A$2:$F$7</definedName>
  </definedNames>
  <calcPr calcId="152511"/>
</workbook>
</file>

<file path=xl/calcChain.xml><?xml version="1.0" encoding="utf-8"?>
<calcChain xmlns="http://schemas.openxmlformats.org/spreadsheetml/2006/main">
  <c r="D59" i="4" l="1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C60" i="4" s="1"/>
  <c r="C61" i="4" s="1"/>
  <c r="D51" i="4"/>
  <c r="C51" i="4"/>
  <c r="D49" i="4"/>
  <c r="D48" i="4"/>
  <c r="C48" i="4"/>
  <c r="C49" i="4" s="1"/>
  <c r="E47" i="4"/>
  <c r="E46" i="4"/>
  <c r="E45" i="4"/>
  <c r="E43" i="4"/>
  <c r="E42" i="4"/>
  <c r="E40" i="4"/>
  <c r="E39" i="4"/>
  <c r="D36" i="4"/>
  <c r="D37" i="4" s="1"/>
  <c r="C36" i="4"/>
  <c r="C37" i="4" s="1"/>
  <c r="E35" i="4"/>
  <c r="E34" i="4"/>
  <c r="E33" i="4"/>
  <c r="E32" i="4"/>
  <c r="E31" i="4"/>
  <c r="E30" i="4"/>
  <c r="E29" i="4"/>
  <c r="E28" i="4"/>
  <c r="E36" i="4" s="1"/>
  <c r="E37" i="4" s="1"/>
  <c r="E27" i="4"/>
  <c r="D24" i="4"/>
  <c r="D25" i="4" s="1"/>
  <c r="E23" i="4"/>
  <c r="E22" i="4"/>
  <c r="E21" i="4"/>
  <c r="E20" i="4"/>
  <c r="E19" i="4"/>
  <c r="E18" i="4"/>
  <c r="E16" i="4"/>
  <c r="E15" i="4"/>
  <c r="E54" i="4" l="1"/>
  <c r="E58" i="4"/>
  <c r="E48" i="4"/>
  <c r="E49" i="4" s="1"/>
  <c r="D60" i="4"/>
  <c r="D61" i="4" s="1"/>
  <c r="E24" i="4"/>
  <c r="E25" i="4" s="1"/>
  <c r="H17" i="5"/>
  <c r="I17" i="5" s="1"/>
  <c r="K17" i="5" s="1"/>
  <c r="H16" i="5"/>
  <c r="I16" i="5" s="1"/>
  <c r="H11" i="5"/>
  <c r="I11" i="5" s="1"/>
  <c r="D12" i="4"/>
  <c r="D13" i="4" s="1"/>
  <c r="H2" i="5"/>
  <c r="I2" i="5" s="1"/>
  <c r="K2" i="5" s="1"/>
  <c r="M2" i="5" s="1"/>
  <c r="Q2" i="5" s="1"/>
  <c r="H18" i="5"/>
  <c r="I18" i="5" s="1"/>
  <c r="H24" i="5"/>
  <c r="J24" i="5" s="1"/>
  <c r="H31" i="5"/>
  <c r="I31" i="5" s="1"/>
  <c r="H37" i="5"/>
  <c r="I37" i="5" s="1"/>
  <c r="H36" i="5"/>
  <c r="I36" i="5" s="1"/>
  <c r="H35" i="5"/>
  <c r="J35" i="5" s="1"/>
  <c r="H34" i="5"/>
  <c r="J34" i="5" s="1"/>
  <c r="H33" i="5"/>
  <c r="I33" i="5" s="1"/>
  <c r="H32" i="5"/>
  <c r="I32" i="5" s="1"/>
  <c r="H30" i="5"/>
  <c r="J30" i="5" s="1"/>
  <c r="H29" i="5"/>
  <c r="J29" i="5"/>
  <c r="H28" i="5"/>
  <c r="J28" i="5" s="1"/>
  <c r="H27" i="5"/>
  <c r="I27" i="5" s="1"/>
  <c r="H26" i="5"/>
  <c r="J26" i="5" s="1"/>
  <c r="H25" i="5"/>
  <c r="I25" i="5" s="1"/>
  <c r="H23" i="5"/>
  <c r="I23" i="5" s="1"/>
  <c r="H21" i="5"/>
  <c r="J21" i="5" s="1"/>
  <c r="H19" i="5"/>
  <c r="I19" i="5" s="1"/>
  <c r="J16" i="5"/>
  <c r="H15" i="5"/>
  <c r="H14" i="5"/>
  <c r="I14" i="5" s="1"/>
  <c r="H13" i="5"/>
  <c r="J13" i="5" s="1"/>
  <c r="H12" i="5"/>
  <c r="I12" i="5"/>
  <c r="H10" i="5"/>
  <c r="K10" i="5" s="1"/>
  <c r="H9" i="5"/>
  <c r="H8" i="5"/>
  <c r="I8" i="5" s="1"/>
  <c r="H6" i="5"/>
  <c r="I6" i="5" s="1"/>
  <c r="H5" i="5"/>
  <c r="J5" i="5" s="1"/>
  <c r="H3" i="5"/>
  <c r="I3" i="5" s="1"/>
  <c r="E3" i="4"/>
  <c r="E51" i="4" s="1"/>
  <c r="E4" i="4"/>
  <c r="E52" i="4" s="1"/>
  <c r="E5" i="4"/>
  <c r="E53" i="4" s="1"/>
  <c r="E6" i="4"/>
  <c r="E7" i="4"/>
  <c r="E55" i="4" s="1"/>
  <c r="E8" i="4"/>
  <c r="E56" i="4" s="1"/>
  <c r="E9" i="4"/>
  <c r="E57" i="4" s="1"/>
  <c r="E10" i="4"/>
  <c r="E11" i="4"/>
  <c r="E59" i="4" s="1"/>
  <c r="C12" i="4"/>
  <c r="C13" i="4" s="1"/>
  <c r="B1" i="4"/>
  <c r="C1" i="2"/>
  <c r="C1" i="3"/>
  <c r="I21" i="5"/>
  <c r="J33" i="5"/>
  <c r="J9" i="5"/>
  <c r="J8" i="5"/>
  <c r="J10" i="5"/>
  <c r="I13" i="5"/>
  <c r="K13" i="5" s="1"/>
  <c r="I24" i="5"/>
  <c r="J12" i="5"/>
  <c r="I35" i="5"/>
  <c r="K35" i="5" s="1"/>
  <c r="J23" i="5"/>
  <c r="I29" i="5"/>
  <c r="I5" i="5"/>
  <c r="J2" i="5"/>
  <c r="J18" i="5"/>
  <c r="L18" i="5" s="1"/>
  <c r="I26" i="5"/>
  <c r="I9" i="5"/>
  <c r="E60" i="4" l="1"/>
  <c r="E61" i="4" s="1"/>
  <c r="I30" i="5"/>
  <c r="J31" i="5"/>
  <c r="K8" i="5"/>
  <c r="M8" i="5" s="1"/>
  <c r="Q3" i="5" s="1"/>
  <c r="J32" i="5"/>
  <c r="I34" i="5"/>
  <c r="J25" i="5"/>
  <c r="J37" i="5"/>
  <c r="J19" i="5"/>
  <c r="K18" i="5"/>
  <c r="J3" i="5"/>
  <c r="L3" i="5" s="1"/>
  <c r="J6" i="5"/>
  <c r="L5" i="5" s="1"/>
  <c r="J14" i="5"/>
  <c r="K23" i="5"/>
  <c r="J27" i="5"/>
  <c r="L26" i="5" s="1"/>
  <c r="K11" i="5"/>
  <c r="K21" i="5"/>
  <c r="J15" i="5"/>
  <c r="L15" i="5" s="1"/>
  <c r="I15" i="5"/>
  <c r="L2" i="5"/>
  <c r="N2" i="5" s="1"/>
  <c r="R2" i="5" s="1"/>
  <c r="E12" i="4"/>
  <c r="E13" i="4" s="1"/>
  <c r="K33" i="5"/>
  <c r="J11" i="5"/>
  <c r="L11" i="5" s="1"/>
  <c r="N8" i="5" s="1"/>
  <c r="R3" i="5" s="1"/>
  <c r="I10" i="5"/>
  <c r="J36" i="5"/>
  <c r="L36" i="5" s="1"/>
  <c r="I28" i="5"/>
  <c r="M21" i="5" l="1"/>
  <c r="Q4" i="5" s="1"/>
  <c r="N21" i="5"/>
  <c r="R4" i="5" s="1"/>
  <c r="R5" i="5"/>
  <c r="R6" i="5" s="1"/>
  <c r="Q5" i="5"/>
  <c r="Q6" i="5" s="1"/>
</calcChain>
</file>

<file path=xl/sharedStrings.xml><?xml version="1.0" encoding="utf-8"?>
<sst xmlns="http://schemas.openxmlformats.org/spreadsheetml/2006/main" count="253" uniqueCount="170">
  <si>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</si>
  <si>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</si>
  <si>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</si>
  <si>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</si>
  <si>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</si>
  <si>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</si>
  <si>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</si>
  <si>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</si>
  <si>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</si>
  <si>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</si>
  <si>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</si>
  <si>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</si>
  <si>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</si>
  <si>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</si>
  <si>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</si>
  <si>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</si>
  <si>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</si>
  <si>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</si>
  <si>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</si>
  <si>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</si>
  <si>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</si>
  <si>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</si>
  <si>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</si>
  <si>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</si>
  <si>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</si>
  <si>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</si>
  <si>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</si>
  <si>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</si>
  <si>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</si>
  <si>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</si>
  <si>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</si>
  <si>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</si>
  <si>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</si>
  <si>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</si>
  <si>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</si>
  <si>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</si>
  <si>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</si>
  <si>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</si>
  <si>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</si>
  <si>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</si>
  <si>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</si>
  <si>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</si>
  <si>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</si>
  <si>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</si>
  <si>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</si>
  <si>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</si>
  <si>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</si>
  <si>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</si>
  <si>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</si>
  <si>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</si>
  <si>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</si>
  <si>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</si>
  <si>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</si>
  <si>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</si>
  <si>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</si>
  <si>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</si>
  <si>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</si>
  <si>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</si>
  <si>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</si>
  <si>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</si>
  <si>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</si>
  <si>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</si>
  <si>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</si>
  <si>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</si>
  <si>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</si>
  <si>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</si>
  <si>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</si>
  <si>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</si>
  <si>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</si>
  <si>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</si>
  <si>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</si>
  <si>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</si>
  <si>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</si>
  <si>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</si>
  <si>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</si>
  <si>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</si>
  <si>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</si>
  <si>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</si>
  <si>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</si>
  <si>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</si>
  <si>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</si>
  <si>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</si>
  <si>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</si>
  <si>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</si>
  <si>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</si>
  <si>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Podstawy e-zdrowia</t>
  </si>
  <si>
    <t>Przekazanie wiedzy i umiejętności wykorzystania podstawowych technologii informatycznych w ochronie zdrowia.</t>
  </si>
  <si>
    <t>Zna najważniejsze akty prawne dotyczące infrormatyzacji w służbie zdrowia oraz bezpieczeństwa informacji w systemach IT</t>
  </si>
  <si>
    <t xml:space="preserve">Ma poszerzoną wiedzę i umiejętności na temat stosowania technologii IT w systemah ochrony zdrowia z wykorzystaniem technologii Web 3.0 </t>
  </si>
  <si>
    <t>Potrafi wykorzystać podstawowe technologie IT w systemie ochrony zdrowia</t>
  </si>
  <si>
    <t>cząstkowe i  końcowe zaliczenie pisemne</t>
  </si>
  <si>
    <t>K_U19</t>
  </si>
  <si>
    <t xml:space="preserve">K_W28         </t>
  </si>
  <si>
    <t>Posiada wiedzę o zasadach korzystania z tzw. prawa własności intelektualnej (m.in. prawa autorskie, prawa własności przemysłowej, ochrona baz danych).</t>
  </si>
  <si>
    <t>Posiada umiejętności wykorzystywania wiedzy teoretycznej do wdrażania w jednostkach ochrony zdrowia struktur bezpieczeństwa danych osobowych w tym medycznych.</t>
  </si>
  <si>
    <t>K_K11</t>
  </si>
  <si>
    <t xml:space="preserve">K_U20 </t>
  </si>
  <si>
    <t>Posiada  poszerzoną wiedzę o narzędziach informacyjnych i informatycznych możliwych do wykorzystania przy opracowywaniu i realizacji  programów zdrowotnych i społecznych.</t>
  </si>
  <si>
    <t>Posiada umiejętność doboru i wykorzystywania narzędzi informatycznych.</t>
  </si>
  <si>
    <t>Umie samodzielnie zdobywać wiedzę i poszerzać swoje umiejętności badawcze korzystając z obiektywnych źródeł informacji oraz podejmować autonomiczne działania zmierzające do rozstrzygania praktycznych problemów.</t>
  </si>
  <si>
    <t>Zna zasady udostępniania, wykorzystania i ochrony zasobów informacyjnych w sektorze ochrony zdrowia.</t>
  </si>
  <si>
    <t>Potrafi przeprowadzić zadanie badawcze pod kierunkiem opiekuna naukowego.</t>
  </si>
  <si>
    <t>Potrafi przedstawić wyniki badań w postaci samodzielnie przygotowanej prezentacji, rozprawy, referatu zawierającej opis i uzasadnienie celu pracy, przyjętą metodologię, wyniki oraz ich znaczenie na tle innych podobnych badań</t>
  </si>
  <si>
    <t>prezentacje  na seminarium,końcowe zaliczenie praktyczne</t>
  </si>
  <si>
    <t>1. Podstawowa znajomość środowiska Windows i technologii Web 2.0</t>
  </si>
  <si>
    <t>1. Technologie informatyczne w placówkach Ochrony Zdrowia.  Zacny B (red), Difin,  Warszawa 2012,   2. platformy interntowe,    3. akty prawne</t>
  </si>
  <si>
    <t>1. Komputer,  2. Projektor multinedialny,  3.Rzutnik,   4. Prezentacje multimedialne,            5. Publikacje naukowe</t>
  </si>
  <si>
    <t xml:space="preserve">1. Akty prawne dotyczące informatyzacji ochrony zdrowia  3. EDM - Elektroniczna dokumentacja medyczna 4. Telemedycyna 5. Komuniakcja w ochronie zdrowia z użyciem technologii IT  6. Bezpieczeństwo informacji w systemach IT  7. Ogólnopolski System Ochrony Zdrowia    8. Przykłady rozwiązań w usługach elektronicznych   9. Systemy pracy grupowej   </t>
  </si>
  <si>
    <t>Edukator zdrowia</t>
  </si>
  <si>
    <t xml:space="preserve">M2_W11                                                                           </t>
  </si>
  <si>
    <t xml:space="preserve">S2A_W10                                                                            </t>
  </si>
  <si>
    <t>S2A_U05</t>
  </si>
  <si>
    <t xml:space="preserve">S2A_U07  </t>
  </si>
  <si>
    <t xml:space="preserve">K_W28, 60%     </t>
  </si>
  <si>
    <t>K_U19, 40%</t>
  </si>
  <si>
    <t xml:space="preserve">K_W18,40%    </t>
  </si>
  <si>
    <t>K_W19,40%</t>
  </si>
  <si>
    <t>K_K11,20%</t>
  </si>
  <si>
    <t>K_U20 , 60%</t>
  </si>
  <si>
    <t>K_U21, 10%</t>
  </si>
  <si>
    <t>K_U22, 20%</t>
  </si>
  <si>
    <t>K_K11, 10%</t>
  </si>
  <si>
    <t xml:space="preserve">M2_W11, 50%
S2A_W10,50%                                                                            </t>
  </si>
  <si>
    <t>S2A_U05, 60%
S2A_U07 , 40%</t>
  </si>
  <si>
    <t>M2_W06, 10%
M2_W09
S2A_W05
S2A_W06, 90%</t>
  </si>
  <si>
    <t>M2_W11, 40%
S2A_W06, 30%
S2A_W10 , 30%</t>
  </si>
  <si>
    <t>M2_K06
S2A_K06, 100%</t>
  </si>
  <si>
    <t>M2_U02 , 100%</t>
  </si>
  <si>
    <t xml:space="preserve">M2_U03
M2_U13
M2_U14, 10%
S2A_U01
S2A_U02, 40%
S2A_U03
S2A_U07, 20%
S2A_U09, 30%
S2A_U10  </t>
  </si>
  <si>
    <t>M2_U06 , 100%</t>
  </si>
  <si>
    <t>M2_K06
S2A_K06 , 100%</t>
  </si>
  <si>
    <t>K_W18</t>
  </si>
  <si>
    <t>K_W19</t>
  </si>
  <si>
    <t>K_U21</t>
  </si>
  <si>
    <t>K_U22</t>
  </si>
  <si>
    <t>M2_W09</t>
  </si>
  <si>
    <t>S2A_W05</t>
  </si>
  <si>
    <t>M2_W06</t>
  </si>
  <si>
    <t>S2A_W06</t>
  </si>
  <si>
    <t>M2_K06</t>
  </si>
  <si>
    <t>S2A_K06</t>
  </si>
  <si>
    <t>M2_U02</t>
  </si>
  <si>
    <t>M2_W11</t>
  </si>
  <si>
    <t xml:space="preserve">S2A_W10 </t>
  </si>
  <si>
    <t>M2_U03</t>
  </si>
  <si>
    <t>M2_U13</t>
  </si>
  <si>
    <t>S2A_U01</t>
  </si>
  <si>
    <t>S2A_U03</t>
  </si>
  <si>
    <t xml:space="preserve">S2A_U10  </t>
  </si>
  <si>
    <t>M2_U14</t>
  </si>
  <si>
    <t>S2A_U02</t>
  </si>
  <si>
    <t>S2A_U07</t>
  </si>
  <si>
    <t>S2A_U09</t>
  </si>
  <si>
    <t xml:space="preserve">S2A_K06 </t>
  </si>
  <si>
    <t>M2_U0</t>
  </si>
  <si>
    <t>zaliczenie praktzczne</t>
  </si>
  <si>
    <t>Średnia</t>
  </si>
  <si>
    <t>stacjonarne</t>
  </si>
  <si>
    <t>tak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</si>
  <si>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</si>
  <si>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</si>
  <si>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</si>
  <si>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</si>
  <si>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</si>
  <si>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SYLABUS PRZEDMIOTU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</si>
  <si>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</si>
  <si>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</si>
  <si>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</si>
  <si>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mgr inż.Alina Mroczek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</si>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</sst>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5" fillId="0" borderId="0"/>
    <xf numFmtId="0" fontId="25" fillId="0" borderId="0"/>
    <xf numFmtId="0" fontId="12" fillId="2" borderId="1" applyNumberFormat="0" applyAlignment="0" applyProtection="0"/>
    <xf numFmtId="9" fontId="25" fillId="0" borderId="0" applyFont="0" applyFill="0" applyBorder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4" borderId="8" applyNumberFormat="0" applyAlignment="0" applyProtection="0"/>
    <xf numFmtId="0" fontId="17" fillId="17" borderId="0" applyNumberFormat="0" applyBorder="0" applyAlignment="0" applyProtection="0"/>
  </cellStyleXfs>
  <cellXfs count="108">
    <xf numFmtId="0" fontId="0" fillId="0" borderId="0" xfId="0"/>
    <xf numFmtId="0" fontId="25" fillId="0" borderId="0" xfId="35"/>
    <xf numFmtId="0" fontId="19" fillId="8" borderId="9" xfId="0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19" fillId="6" borderId="9" xfId="0" applyFont="1" applyFill="1" applyBorder="1" applyAlignment="1">
      <alignment horizontal="center" vertical="center" wrapText="1"/>
    </xf>
    <xf numFmtId="0" fontId="22" fillId="6" borderId="9" xfId="0" applyFont="1" applyFill="1" applyBorder="1"/>
    <xf numFmtId="0" fontId="19" fillId="6" borderId="9" xfId="0" applyFont="1" applyFill="1" applyBorder="1"/>
    <xf numFmtId="0" fontId="19" fillId="8" borderId="10" xfId="35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9" fillId="8" borderId="11" xfId="36" applyFont="1" applyFill="1" applyBorder="1" applyAlignment="1">
      <alignment horizontal="center" vertical="center" wrapText="1"/>
    </xf>
    <xf numFmtId="0" fontId="19" fillId="8" borderId="12" xfId="36" applyFont="1" applyFill="1" applyBorder="1" applyAlignment="1">
      <alignment horizontal="center" vertical="center" wrapText="1"/>
    </xf>
    <xf numFmtId="0" fontId="19" fillId="8" borderId="10" xfId="36" applyFont="1" applyFill="1" applyBorder="1" applyAlignment="1">
      <alignment horizontal="center" vertical="center" wrapText="1"/>
    </xf>
    <xf numFmtId="0" fontId="25" fillId="0" borderId="0" xfId="35" applyAlignment="1">
      <alignment wrapText="1"/>
    </xf>
    <xf numFmtId="0" fontId="27" fillId="8" borderId="9" xfId="0" applyFont="1" applyFill="1" applyBorder="1"/>
    <xf numFmtId="0" fontId="28" fillId="0" borderId="11" xfId="0" applyFont="1" applyBorder="1" applyAlignment="1">
      <alignment wrapText="1"/>
    </xf>
    <xf numFmtId="0" fontId="27" fillId="8" borderId="13" xfId="0" applyFont="1" applyFill="1" applyBorder="1"/>
    <xf numFmtId="0" fontId="28" fillId="0" borderId="11" xfId="0" applyFont="1" applyBorder="1" applyAlignment="1">
      <alignment horizontal="left" wrapText="1"/>
    </xf>
    <xf numFmtId="0" fontId="28" fillId="0" borderId="0" xfId="0" applyFont="1"/>
    <xf numFmtId="0" fontId="27" fillId="8" borderId="14" xfId="0" applyFont="1" applyFill="1" applyBorder="1"/>
    <xf numFmtId="0" fontId="19" fillId="8" borderId="15" xfId="35" applyFont="1" applyFill="1" applyBorder="1" applyAlignment="1">
      <alignment horizontal="center" vertical="center" wrapText="1"/>
    </xf>
    <xf numFmtId="0" fontId="28" fillId="18" borderId="11" xfId="0" applyFont="1" applyFill="1" applyBorder="1" applyAlignment="1">
      <alignment wrapText="1"/>
    </xf>
    <xf numFmtId="0" fontId="24" fillId="0" borderId="16" xfId="0" applyFont="1" applyBorder="1" applyAlignment="1">
      <alignment wrapText="1"/>
    </xf>
    <xf numFmtId="0" fontId="24" fillId="0" borderId="0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19" fillId="8" borderId="13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19" fillId="8" borderId="13" xfId="35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 wrapText="1"/>
    </xf>
    <xf numFmtId="0" fontId="24" fillId="19" borderId="19" xfId="0" applyFont="1" applyFill="1" applyBorder="1" applyAlignment="1">
      <alignment vertical="top" wrapText="1"/>
    </xf>
    <xf numFmtId="0" fontId="24" fillId="19" borderId="12" xfId="0" applyFont="1" applyFill="1" applyBorder="1" applyAlignment="1">
      <alignment vertical="top" wrapText="1"/>
    </xf>
    <xf numFmtId="0" fontId="28" fillId="0" borderId="9" xfId="0" applyFont="1" applyFill="1" applyBorder="1" applyAlignment="1">
      <alignment horizontal="center"/>
    </xf>
    <xf numFmtId="0" fontId="28" fillId="0" borderId="9" xfId="0" applyFont="1" applyBorder="1"/>
    <xf numFmtId="0" fontId="0" fillId="0" borderId="11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1" xfId="0" applyFill="1" applyBorder="1" applyAlignment="1">
      <alignment horizontal="center"/>
    </xf>
    <xf numFmtId="0" fontId="0" fillId="18" borderId="11" xfId="0" applyFill="1" applyBorder="1"/>
    <xf numFmtId="0" fontId="22" fillId="18" borderId="11" xfId="0" applyFont="1" applyFill="1" applyBorder="1"/>
    <xf numFmtId="0" fontId="19" fillId="18" borderId="11" xfId="0" applyFont="1" applyFill="1" applyBorder="1"/>
    <xf numFmtId="0" fontId="28" fillId="0" borderId="11" xfId="0" applyFont="1" applyBorder="1" applyAlignment="1">
      <alignment vertical="center" wrapText="1"/>
    </xf>
    <xf numFmtId="0" fontId="28" fillId="0" borderId="0" xfId="35" applyFont="1"/>
    <xf numFmtId="0" fontId="28" fillId="0" borderId="11" xfId="0" applyFont="1" applyBorder="1"/>
    <xf numFmtId="9" fontId="28" fillId="0" borderId="11" xfId="0" applyNumberFormat="1" applyFont="1" applyBorder="1"/>
    <xf numFmtId="9" fontId="28" fillId="0" borderId="11" xfId="0" applyNumberFormat="1" applyFont="1" applyBorder="1" applyAlignment="1"/>
    <xf numFmtId="9" fontId="28" fillId="0" borderId="11" xfId="0" applyNumberFormat="1" applyFont="1" applyBorder="1" applyAlignment="1">
      <alignment horizontal="right"/>
    </xf>
    <xf numFmtId="0" fontId="28" fillId="20" borderId="11" xfId="0" applyFont="1" applyFill="1" applyBorder="1"/>
    <xf numFmtId="0" fontId="28" fillId="0" borderId="11" xfId="35" applyFont="1" applyBorder="1" applyAlignment="1">
      <alignment horizontal="center" vertical="center" wrapText="1"/>
    </xf>
    <xf numFmtId="0" fontId="28" fillId="0" borderId="20" xfId="35" applyFont="1" applyBorder="1" applyAlignment="1">
      <alignment horizontal="center" vertical="center" wrapText="1"/>
    </xf>
    <xf numFmtId="2" fontId="28" fillId="0" borderId="21" xfId="0" applyNumberFormat="1" applyFont="1" applyBorder="1"/>
    <xf numFmtId="0" fontId="28" fillId="6" borderId="9" xfId="0" applyFont="1" applyFill="1" applyBorder="1"/>
    <xf numFmtId="0" fontId="27" fillId="6" borderId="9" xfId="0" applyFont="1" applyFill="1" applyBorder="1"/>
    <xf numFmtId="0" fontId="30" fillId="0" borderId="11" xfId="0" applyFont="1" applyBorder="1" applyAlignment="1">
      <alignment horizontal="left" vertical="center" wrapText="1"/>
    </xf>
    <xf numFmtId="0" fontId="28" fillId="0" borderId="11" xfId="35" applyFont="1" applyBorder="1"/>
    <xf numFmtId="0" fontId="28" fillId="0" borderId="11" xfId="35" applyFont="1" applyBorder="1" applyAlignment="1">
      <alignment wrapText="1"/>
    </xf>
    <xf numFmtId="0" fontId="19" fillId="8" borderId="15" xfId="35" applyFont="1" applyFill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11" xfId="35" applyFont="1" applyBorder="1" applyAlignment="1">
      <alignment horizontal="left" vertical="center"/>
    </xf>
    <xf numFmtId="0" fontId="28" fillId="0" borderId="0" xfId="35" applyFont="1" applyAlignment="1">
      <alignment horizontal="left" vertical="center"/>
    </xf>
    <xf numFmtId="0" fontId="25" fillId="0" borderId="0" xfId="35" applyAlignment="1">
      <alignment horizontal="left" vertical="center"/>
    </xf>
    <xf numFmtId="0" fontId="31" fillId="0" borderId="11" xfId="0" applyFont="1" applyBorder="1" applyAlignment="1">
      <alignment horizontal="left" vertical="center" wrapText="1"/>
    </xf>
    <xf numFmtId="9" fontId="28" fillId="0" borderId="11" xfId="38" applyFont="1" applyBorder="1"/>
    <xf numFmtId="9" fontId="0" fillId="0" borderId="11" xfId="0" applyNumberFormat="1" applyBorder="1"/>
    <xf numFmtId="9" fontId="28" fillId="0" borderId="0" xfId="0" applyNumberFormat="1" applyFont="1"/>
    <xf numFmtId="0" fontId="0" fillId="6" borderId="31" xfId="0" applyFill="1" applyBorder="1" applyAlignment="1">
      <alignment horizontal="center"/>
    </xf>
    <xf numFmtId="0" fontId="32" fillId="6" borderId="9" xfId="0" applyFont="1" applyFill="1" applyBorder="1"/>
    <xf numFmtId="0" fontId="33" fillId="6" borderId="9" xfId="0" applyFont="1" applyFill="1" applyBorder="1"/>
    <xf numFmtId="0" fontId="27" fillId="8" borderId="9" xfId="0" applyFont="1" applyFill="1" applyBorder="1" applyAlignment="1">
      <alignment horizontal="center"/>
    </xf>
    <xf numFmtId="0" fontId="28" fillId="0" borderId="22" xfId="35" applyFont="1" applyBorder="1" applyAlignment="1">
      <alignment horizontal="center" vertical="center"/>
    </xf>
    <xf numFmtId="0" fontId="28" fillId="0" borderId="19" xfId="35" applyFont="1" applyBorder="1" applyAlignment="1">
      <alignment horizontal="center" vertical="center"/>
    </xf>
    <xf numFmtId="0" fontId="28" fillId="0" borderId="12" xfId="35" applyFont="1" applyBorder="1" applyAlignment="1">
      <alignment horizontal="center" vertical="center" wrapText="1"/>
    </xf>
    <xf numFmtId="0" fontId="28" fillId="0" borderId="22" xfId="35" applyFont="1" applyBorder="1" applyAlignment="1">
      <alignment horizontal="center" vertical="center" wrapText="1"/>
    </xf>
    <xf numFmtId="0" fontId="28" fillId="0" borderId="19" xfId="35" applyFont="1" applyBorder="1" applyAlignment="1">
      <alignment horizontal="center" vertical="center" wrapText="1"/>
    </xf>
    <xf numFmtId="0" fontId="27" fillId="0" borderId="12" xfId="35" applyFont="1" applyBorder="1" applyAlignment="1">
      <alignment horizontal="center" vertical="center" wrapText="1"/>
    </xf>
    <xf numFmtId="0" fontId="27" fillId="0" borderId="22" xfId="35" applyFont="1" applyBorder="1" applyAlignment="1">
      <alignment horizontal="center" vertical="center" wrapText="1"/>
    </xf>
    <xf numFmtId="0" fontId="27" fillId="0" borderId="19" xfId="35" applyFont="1" applyBorder="1" applyAlignment="1">
      <alignment horizontal="center" vertical="center" wrapText="1"/>
    </xf>
    <xf numFmtId="0" fontId="28" fillId="0" borderId="12" xfId="35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19" fillId="8" borderId="23" xfId="35" applyFont="1" applyFill="1" applyBorder="1" applyAlignment="1">
      <alignment horizontal="center" vertical="center" wrapText="1"/>
    </xf>
    <xf numFmtId="0" fontId="18" fillId="8" borderId="18" xfId="35" applyFont="1" applyFill="1" applyBorder="1" applyAlignment="1">
      <alignment horizontal="center" vertical="center" wrapText="1"/>
    </xf>
    <xf numFmtId="0" fontId="18" fillId="8" borderId="24" xfId="35" applyFont="1" applyFill="1" applyBorder="1" applyAlignment="1">
      <alignment horizontal="center" vertical="center" wrapText="1"/>
    </xf>
    <xf numFmtId="0" fontId="18" fillId="6" borderId="18" xfId="35" applyFont="1" applyFill="1" applyBorder="1" applyAlignment="1">
      <alignment horizontal="center" vertical="center" wrapText="1"/>
    </xf>
    <xf numFmtId="0" fontId="18" fillId="6" borderId="25" xfId="35" applyFont="1" applyFill="1" applyBorder="1" applyAlignment="1">
      <alignment horizontal="center" vertical="center" wrapText="1"/>
    </xf>
    <xf numFmtId="0" fontId="18" fillId="6" borderId="24" xfId="35" applyFont="1" applyFill="1" applyBorder="1" applyAlignment="1">
      <alignment horizontal="center" vertical="center" wrapText="1"/>
    </xf>
    <xf numFmtId="0" fontId="29" fillId="0" borderId="18" xfId="0" applyNumberFormat="1" applyFont="1" applyBorder="1" applyAlignment="1">
      <alignment horizontal="left" vertical="top" wrapText="1"/>
    </xf>
    <xf numFmtId="0" fontId="29" fillId="0" borderId="25" xfId="0" applyNumberFormat="1" applyFont="1" applyBorder="1" applyAlignment="1">
      <alignment horizontal="left" vertical="top" wrapText="1"/>
    </xf>
    <xf numFmtId="0" fontId="29" fillId="0" borderId="24" xfId="0" applyNumberFormat="1" applyFont="1" applyBorder="1" applyAlignment="1">
      <alignment horizontal="left" vertical="top" wrapText="1"/>
    </xf>
    <xf numFmtId="49" fontId="29" fillId="0" borderId="18" xfId="0" applyNumberFormat="1" applyFont="1" applyBorder="1" applyAlignment="1">
      <alignment horizontal="left" vertical="top" wrapText="1"/>
    </xf>
    <xf numFmtId="49" fontId="29" fillId="0" borderId="25" xfId="0" applyNumberFormat="1" applyFont="1" applyBorder="1" applyAlignment="1">
      <alignment horizontal="left" vertical="top" wrapText="1"/>
    </xf>
    <xf numFmtId="49" fontId="29" fillId="0" borderId="24" xfId="0" applyNumberFormat="1" applyFont="1" applyBorder="1" applyAlignment="1">
      <alignment horizontal="left" vertical="top" wrapText="1"/>
    </xf>
    <xf numFmtId="0" fontId="18" fillId="8" borderId="18" xfId="0" applyFont="1" applyFill="1" applyBorder="1" applyAlignment="1">
      <alignment horizontal="center" wrapText="1"/>
    </xf>
    <xf numFmtId="0" fontId="18" fillId="8" borderId="25" xfId="0" applyFont="1" applyFill="1" applyBorder="1" applyAlignment="1">
      <alignment horizontal="center" wrapText="1"/>
    </xf>
    <xf numFmtId="0" fontId="18" fillId="6" borderId="16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18" fillId="6" borderId="30" xfId="0" applyFont="1" applyFill="1" applyBorder="1" applyAlignment="1">
      <alignment horizontal="center" wrapText="1"/>
    </xf>
    <xf numFmtId="0" fontId="18" fillId="8" borderId="18" xfId="0" applyFont="1" applyFill="1" applyBorder="1" applyAlignment="1">
      <alignment horizontal="left" wrapText="1"/>
    </xf>
    <xf numFmtId="0" fontId="18" fillId="8" borderId="25" xfId="0" applyFont="1" applyFill="1" applyBorder="1" applyAlignment="1">
      <alignment horizontal="left" wrapText="1"/>
    </xf>
    <xf numFmtId="0" fontId="18" fillId="8" borderId="24" xfId="0" applyFont="1" applyFill="1" applyBorder="1" applyAlignment="1">
      <alignment horizontal="left" wrapText="1"/>
    </xf>
    <xf numFmtId="0" fontId="24" fillId="19" borderId="26" xfId="0" applyFont="1" applyFill="1" applyBorder="1" applyAlignment="1">
      <alignment horizontal="left" vertical="center" wrapText="1"/>
    </xf>
    <xf numFmtId="0" fontId="24" fillId="19" borderId="27" xfId="0" applyFont="1" applyFill="1" applyBorder="1" applyAlignment="1">
      <alignment horizontal="left" vertical="center" wrapText="1"/>
    </xf>
    <xf numFmtId="0" fontId="24" fillId="19" borderId="28" xfId="0" applyFont="1" applyFill="1" applyBorder="1" applyAlignment="1">
      <alignment horizontal="left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25" xfId="0" applyFont="1" applyFill="1" applyBorder="1" applyAlignment="1">
      <alignment horizontal="center" vertical="center" wrapText="1"/>
    </xf>
    <xf numFmtId="0" fontId="18" fillId="6" borderId="24" xfId="0" applyFont="1" applyFill="1" applyBorder="1" applyAlignment="1">
      <alignment horizontal="center" vertical="center" wrapText="1"/>
    </xf>
  </cellXfs>
  <cellStyles count="45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y" xfId="44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6" sqref="B6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69" t="s">
        <v>164</v>
      </c>
      <c r="B1" s="69"/>
    </row>
    <row r="2" spans="1:2" ht="15">
      <c r="A2" s="16" t="s">
        <v>165</v>
      </c>
      <c r="B2" s="17" t="s">
        <v>85</v>
      </c>
    </row>
    <row r="3" spans="1:2" ht="15">
      <c r="A3" s="18" t="s">
        <v>0</v>
      </c>
      <c r="B3" s="23"/>
    </row>
    <row r="4" spans="1:2" ht="30">
      <c r="A4" s="16" t="s">
        <v>1</v>
      </c>
      <c r="B4" s="17" t="s">
        <v>167</v>
      </c>
    </row>
    <row r="5" spans="1:2" ht="45">
      <c r="A5" s="16" t="s">
        <v>78</v>
      </c>
      <c r="B5" s="17" t="s">
        <v>166</v>
      </c>
    </row>
    <row r="6" spans="1:2" ht="15">
      <c r="A6" s="16" t="s">
        <v>79</v>
      </c>
      <c r="B6" s="17" t="s">
        <v>169</v>
      </c>
    </row>
    <row r="7" spans="1:2" ht="15">
      <c r="A7" s="16" t="s">
        <v>63</v>
      </c>
      <c r="B7" s="17" t="s">
        <v>168</v>
      </c>
    </row>
    <row r="8" spans="1:2" ht="15">
      <c r="A8" s="16" t="s">
        <v>2</v>
      </c>
      <c r="B8" s="17" t="s">
        <v>81</v>
      </c>
    </row>
    <row r="9" spans="1:2" ht="15">
      <c r="A9" s="16" t="s">
        <v>3</v>
      </c>
      <c r="B9" s="17" t="s">
        <v>108</v>
      </c>
    </row>
    <row r="10" spans="1:2" ht="15">
      <c r="A10" s="16" t="s">
        <v>4</v>
      </c>
      <c r="B10" s="17" t="s">
        <v>37</v>
      </c>
    </row>
    <row r="11" spans="1:2" ht="15">
      <c r="A11" s="16" t="s">
        <v>5</v>
      </c>
      <c r="B11" s="17" t="s">
        <v>82</v>
      </c>
    </row>
    <row r="12" spans="1:2" ht="15">
      <c r="A12" s="16" t="s">
        <v>6</v>
      </c>
      <c r="B12" s="17" t="s">
        <v>157</v>
      </c>
    </row>
    <row r="13" spans="1:2" ht="15">
      <c r="A13" s="16" t="s">
        <v>62</v>
      </c>
      <c r="B13" s="19">
        <v>4</v>
      </c>
    </row>
    <row r="14" spans="1:2" ht="15">
      <c r="A14" s="16" t="s">
        <v>7</v>
      </c>
      <c r="B14" s="17" t="s">
        <v>38</v>
      </c>
    </row>
    <row r="15" spans="1:2" ht="15">
      <c r="A15" s="16" t="s">
        <v>33</v>
      </c>
      <c r="B15" s="17" t="s">
        <v>158</v>
      </c>
    </row>
    <row r="16" spans="1:2" ht="15">
      <c r="A16" s="20"/>
      <c r="B16" s="17"/>
    </row>
    <row r="17" spans="1:2" ht="30">
      <c r="A17" s="21" t="s">
        <v>64</v>
      </c>
      <c r="B17" s="17" t="s">
        <v>86</v>
      </c>
    </row>
  </sheetData>
  <sheetProtection selectLockedCells="1" selectUnlockedCells="1"/>
  <mergeCells count="1">
    <mergeCell ref="A1:B1"/>
  </mergeCells>
  <phoneticPr fontId="23" type="noConversion"/>
  <printOptions horizontalCentered="1"/>
  <pageMargins left="0.74803149606299213" right="0.74803149606299213" top="1.1599999999999999" bottom="0.59055118110236227" header="0.63" footer="0.31496062992125984"/>
  <pageSetup paperSize="9" firstPageNumber="0" orientation="landscape" verticalDpi="300" r:id="rId1"/>
  <headerFooter alignWithMargins="0">
    <oddHeader>&amp;L&amp;"Arial,Pogrubiony"&amp;12Wydział Zdrowia Publicznego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80" zoomScaleNormal="80" zoomScaleSheetLayoutView="100" workbookViewId="0">
      <selection activeCell="G8" sqref="G8:G11"/>
    </sheetView>
  </sheetViews>
  <sheetFormatPr defaultRowHeight="12.75"/>
  <cols>
    <col min="1" max="1" width="12.7109375" style="1" customWidth="1"/>
    <col min="2" max="2" width="33" style="1" customWidth="1"/>
    <col min="3" max="3" width="21.7109375" style="61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5" customFormat="1" ht="38.25" customHeight="1">
      <c r="A1" s="83" t="s">
        <v>73</v>
      </c>
      <c r="B1" s="84"/>
      <c r="C1" s="85" t="str">
        <f>METRYCZKA!B2</f>
        <v>Podstawy e-zdrowia</v>
      </c>
      <c r="D1" s="86"/>
      <c r="E1" s="86"/>
      <c r="F1" s="87"/>
      <c r="G1" s="82" t="s">
        <v>74</v>
      </c>
      <c r="H1" s="82"/>
      <c r="I1" s="82"/>
      <c r="J1" s="82"/>
      <c r="K1" s="82"/>
    </row>
    <row r="2" spans="1:11" ht="51">
      <c r="A2" s="29" t="s">
        <v>9</v>
      </c>
      <c r="B2" s="29" t="s">
        <v>10</v>
      </c>
      <c r="C2" s="57" t="s">
        <v>11</v>
      </c>
      <c r="D2" s="22"/>
      <c r="E2" s="22" t="s">
        <v>12</v>
      </c>
      <c r="F2" s="22" t="s">
        <v>76</v>
      </c>
      <c r="G2" s="10" t="s">
        <v>16</v>
      </c>
      <c r="H2" s="10" t="s">
        <v>17</v>
      </c>
      <c r="I2" s="10" t="s">
        <v>18</v>
      </c>
      <c r="J2" s="10" t="s">
        <v>19</v>
      </c>
      <c r="K2" s="10" t="s">
        <v>20</v>
      </c>
    </row>
    <row r="3" spans="1:11" s="43" customFormat="1" ht="61.5" customHeight="1">
      <c r="A3" s="75" t="s">
        <v>13</v>
      </c>
      <c r="B3" s="72" t="s">
        <v>87</v>
      </c>
      <c r="C3" s="58" t="s">
        <v>113</v>
      </c>
      <c r="D3" s="42" t="s">
        <v>93</v>
      </c>
      <c r="E3" s="54" t="s">
        <v>122</v>
      </c>
      <c r="F3" s="79" t="s">
        <v>90</v>
      </c>
      <c r="G3" s="78" t="s">
        <v>83</v>
      </c>
      <c r="H3" s="78"/>
      <c r="I3" s="78" t="s">
        <v>83</v>
      </c>
      <c r="J3" s="78" t="s">
        <v>84</v>
      </c>
      <c r="K3" s="78" t="s">
        <v>84</v>
      </c>
    </row>
    <row r="4" spans="1:11" s="43" customFormat="1" ht="34.5" customHeight="1">
      <c r="A4" s="77"/>
      <c r="B4" s="74"/>
      <c r="C4" s="58" t="s">
        <v>114</v>
      </c>
      <c r="D4" s="42" t="s">
        <v>94</v>
      </c>
      <c r="E4" s="54" t="s">
        <v>123</v>
      </c>
      <c r="F4" s="81"/>
      <c r="G4" s="71"/>
      <c r="H4" s="71"/>
      <c r="I4" s="71"/>
      <c r="J4" s="71"/>
      <c r="K4" s="71"/>
    </row>
    <row r="5" spans="1:11" s="43" customFormat="1" ht="82.5" customHeight="1">
      <c r="A5" s="75" t="s">
        <v>14</v>
      </c>
      <c r="B5" s="72" t="s">
        <v>88</v>
      </c>
      <c r="C5" s="58" t="s">
        <v>115</v>
      </c>
      <c r="D5" s="42" t="s">
        <v>97</v>
      </c>
      <c r="E5" s="42" t="s">
        <v>124</v>
      </c>
      <c r="F5" s="79" t="s">
        <v>103</v>
      </c>
      <c r="G5" s="78" t="s">
        <v>83</v>
      </c>
      <c r="H5" s="78" t="s">
        <v>83</v>
      </c>
      <c r="I5" s="78" t="s">
        <v>83</v>
      </c>
      <c r="J5" s="78" t="s">
        <v>84</v>
      </c>
      <c r="K5" s="78" t="s">
        <v>84</v>
      </c>
    </row>
    <row r="6" spans="1:11" s="43" customFormat="1" ht="70.5" customHeight="1">
      <c r="A6" s="76"/>
      <c r="B6" s="73"/>
      <c r="C6" s="58" t="s">
        <v>116</v>
      </c>
      <c r="D6" s="42" t="s">
        <v>100</v>
      </c>
      <c r="E6" s="42" t="s">
        <v>125</v>
      </c>
      <c r="F6" s="80"/>
      <c r="G6" s="70"/>
      <c r="H6" s="70"/>
      <c r="I6" s="70"/>
      <c r="J6" s="70"/>
      <c r="K6" s="70"/>
    </row>
    <row r="7" spans="1:11" s="43" customFormat="1" ht="29.25" customHeight="1">
      <c r="A7" s="77"/>
      <c r="B7" s="74"/>
      <c r="C7" s="58" t="s">
        <v>117</v>
      </c>
      <c r="D7" s="42" t="s">
        <v>99</v>
      </c>
      <c r="E7" s="42" t="s">
        <v>126</v>
      </c>
      <c r="F7" s="81"/>
      <c r="G7" s="71"/>
      <c r="H7" s="71"/>
      <c r="I7" s="71"/>
      <c r="J7" s="71"/>
      <c r="K7" s="71"/>
    </row>
    <row r="8" spans="1:11" s="43" customFormat="1" ht="27" customHeight="1">
      <c r="A8" s="75" t="s">
        <v>15</v>
      </c>
      <c r="B8" s="72" t="s">
        <v>89</v>
      </c>
      <c r="C8" s="59" t="s">
        <v>119</v>
      </c>
      <c r="D8" s="42" t="s">
        <v>101</v>
      </c>
      <c r="E8" s="55" t="s">
        <v>127</v>
      </c>
      <c r="F8" s="80" t="s">
        <v>155</v>
      </c>
      <c r="G8" s="70" t="s">
        <v>83</v>
      </c>
      <c r="H8" s="70" t="s">
        <v>83</v>
      </c>
      <c r="I8" s="70" t="s">
        <v>83</v>
      </c>
      <c r="J8" s="70"/>
      <c r="K8" s="70"/>
    </row>
    <row r="9" spans="1:11" s="43" customFormat="1" ht="42.75" customHeight="1">
      <c r="A9" s="76"/>
      <c r="B9" s="73"/>
      <c r="C9" s="59" t="s">
        <v>120</v>
      </c>
      <c r="D9" s="42" t="s">
        <v>102</v>
      </c>
      <c r="E9" s="56" t="s">
        <v>128</v>
      </c>
      <c r="F9" s="80"/>
      <c r="G9" s="70"/>
      <c r="H9" s="70"/>
      <c r="I9" s="70"/>
      <c r="J9" s="70"/>
      <c r="K9" s="70"/>
    </row>
    <row r="10" spans="1:11" s="43" customFormat="1" ht="15">
      <c r="A10" s="76"/>
      <c r="B10" s="73"/>
      <c r="C10" s="58" t="s">
        <v>118</v>
      </c>
      <c r="D10" s="42" t="s">
        <v>98</v>
      </c>
      <c r="E10" s="42" t="s">
        <v>129</v>
      </c>
      <c r="F10" s="80"/>
      <c r="G10" s="70"/>
      <c r="H10" s="70"/>
      <c r="I10" s="70"/>
      <c r="J10" s="70"/>
      <c r="K10" s="70"/>
    </row>
    <row r="11" spans="1:11" s="43" customFormat="1" ht="33.75" customHeight="1">
      <c r="A11" s="77"/>
      <c r="B11" s="74"/>
      <c r="C11" s="59" t="s">
        <v>121</v>
      </c>
      <c r="D11" s="42" t="s">
        <v>99</v>
      </c>
      <c r="E11" s="56" t="s">
        <v>130</v>
      </c>
      <c r="F11" s="81"/>
      <c r="G11" s="71"/>
      <c r="H11" s="71"/>
      <c r="I11" s="71"/>
      <c r="J11" s="71"/>
      <c r="K11" s="71"/>
    </row>
    <row r="12" spans="1:11" s="43" customFormat="1" ht="15">
      <c r="C12" s="60"/>
    </row>
    <row r="13" spans="1:11" s="43" customFormat="1" ht="15">
      <c r="C13" s="60"/>
    </row>
    <row r="14" spans="1:11" s="43" customFormat="1" ht="15">
      <c r="C14" s="60"/>
    </row>
    <row r="15" spans="1:11" s="43" customFormat="1" ht="15">
      <c r="C15" s="60"/>
    </row>
    <row r="16" spans="1:11" s="43" customFormat="1" ht="15">
      <c r="C16" s="60"/>
    </row>
    <row r="17" spans="3:3" s="43" customFormat="1" ht="15">
      <c r="C17" s="60"/>
    </row>
    <row r="18" spans="3:3" s="43" customFormat="1" ht="15">
      <c r="C18" s="60"/>
    </row>
    <row r="19" spans="3:3" s="43" customFormat="1" ht="15">
      <c r="C19" s="60"/>
    </row>
    <row r="20" spans="3:3" s="43" customFormat="1" ht="15">
      <c r="C20" s="60"/>
    </row>
    <row r="21" spans="3:3" s="43" customFormat="1" ht="15">
      <c r="C21" s="60"/>
    </row>
  </sheetData>
  <sheetProtection selectLockedCells="1" selectUnlockedCells="1"/>
  <mergeCells count="27">
    <mergeCell ref="G1:K1"/>
    <mergeCell ref="A1:B1"/>
    <mergeCell ref="C1:F1"/>
    <mergeCell ref="B3:B4"/>
    <mergeCell ref="A3:A4"/>
    <mergeCell ref="F3:F4"/>
    <mergeCell ref="G3:G4"/>
    <mergeCell ref="H3:H4"/>
    <mergeCell ref="I3:I4"/>
    <mergeCell ref="J3:J4"/>
    <mergeCell ref="K3:K4"/>
    <mergeCell ref="J8:J11"/>
    <mergeCell ref="K8:K11"/>
    <mergeCell ref="B5:B7"/>
    <mergeCell ref="A5:A7"/>
    <mergeCell ref="G5:G7"/>
    <mergeCell ref="F5:F7"/>
    <mergeCell ref="H5:H7"/>
    <mergeCell ref="I5:I7"/>
    <mergeCell ref="J5:J7"/>
    <mergeCell ref="K5:K7"/>
    <mergeCell ref="H8:H11"/>
    <mergeCell ref="F8:F11"/>
    <mergeCell ref="B8:B11"/>
    <mergeCell ref="A8:A11"/>
    <mergeCell ref="G8:G11"/>
    <mergeCell ref="I8:I11"/>
  </mergeCells>
  <phoneticPr fontId="23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="110" zoomScaleNormal="110" workbookViewId="0">
      <selection activeCell="Q6" sqref="Q6"/>
    </sheetView>
  </sheetViews>
  <sheetFormatPr defaultRowHeight="12.75"/>
  <cols>
    <col min="5" max="5" width="11.7109375" customWidth="1"/>
    <col min="11" max="11" width="10.5703125" customWidth="1"/>
  </cols>
  <sheetData>
    <row r="1" spans="1:18" ht="178.5">
      <c r="A1" s="12" t="s">
        <v>46</v>
      </c>
      <c r="B1" s="13" t="s">
        <v>11</v>
      </c>
      <c r="C1" s="13" t="s">
        <v>47</v>
      </c>
      <c r="D1" s="13" t="s">
        <v>48</v>
      </c>
      <c r="E1" s="14" t="s">
        <v>49</v>
      </c>
      <c r="F1" s="13" t="s">
        <v>50</v>
      </c>
      <c r="G1" s="13" t="s">
        <v>48</v>
      </c>
      <c r="H1" s="13" t="s">
        <v>51</v>
      </c>
      <c r="I1" s="13" t="s">
        <v>52</v>
      </c>
      <c r="J1" s="13" t="s">
        <v>53</v>
      </c>
      <c r="K1" s="13" t="s">
        <v>60</v>
      </c>
      <c r="L1" s="13" t="s">
        <v>54</v>
      </c>
      <c r="M1" s="12" t="s">
        <v>55</v>
      </c>
      <c r="N1" s="12" t="s">
        <v>56</v>
      </c>
      <c r="P1" s="12" t="s">
        <v>57</v>
      </c>
      <c r="Q1" s="12" t="s">
        <v>58</v>
      </c>
      <c r="R1" s="12" t="s">
        <v>59</v>
      </c>
    </row>
    <row r="2" spans="1:18" s="20" customFormat="1" ht="15">
      <c r="A2" s="49" t="s">
        <v>13</v>
      </c>
      <c r="B2" s="58" t="s">
        <v>92</v>
      </c>
      <c r="C2" s="45">
        <v>0.6</v>
      </c>
      <c r="D2" s="46">
        <v>1</v>
      </c>
      <c r="E2" s="62" t="s">
        <v>109</v>
      </c>
      <c r="F2" s="47">
        <v>0.5</v>
      </c>
      <c r="G2" s="46">
        <v>1</v>
      </c>
      <c r="H2" s="47" t="str">
        <f>LEFT(E2,1)</f>
        <v>M</v>
      </c>
      <c r="I2" s="47">
        <f>IF(H2="M",F2," ")</f>
        <v>0.5</v>
      </c>
      <c r="J2" s="47" t="str">
        <f>IF(H2="S",F2," ")</f>
        <v xml:space="preserve"> </v>
      </c>
      <c r="K2" s="45">
        <f>IF(H2="M", SUMPRODUCT(C2,I2)," ")</f>
        <v>0.3</v>
      </c>
      <c r="L2" s="45" t="str">
        <f>IF(H2="S",SUMPRODUCT(C2:C2,F2:F2)," ")</f>
        <v xml:space="preserve"> </v>
      </c>
      <c r="M2" s="45">
        <f>SUM(K2:K6)</f>
        <v>0.3</v>
      </c>
      <c r="N2" s="45">
        <f>SUM(L2:L6)</f>
        <v>0.7</v>
      </c>
      <c r="P2" s="49" t="s">
        <v>13</v>
      </c>
      <c r="Q2" s="45">
        <f>M2</f>
        <v>0.3</v>
      </c>
      <c r="R2" s="45">
        <f>N2</f>
        <v>0.7</v>
      </c>
    </row>
    <row r="3" spans="1:18" s="20" customFormat="1" ht="15">
      <c r="A3" s="44"/>
      <c r="B3" s="44"/>
      <c r="C3" s="45">
        <v>0.6</v>
      </c>
      <c r="D3" s="44"/>
      <c r="E3" s="62" t="s">
        <v>110</v>
      </c>
      <c r="F3" s="45">
        <v>0.5</v>
      </c>
      <c r="G3" s="44"/>
      <c r="H3" s="47" t="str">
        <f t="shared" ref="H3:H17" si="0">LEFT(E3,1)</f>
        <v>S</v>
      </c>
      <c r="I3" s="47" t="str">
        <f t="shared" ref="I3:I18" si="1">IF(H3="M",F3," ")</f>
        <v xml:space="preserve"> </v>
      </c>
      <c r="J3" s="47">
        <f t="shared" ref="J3:J16" si="2">IF(H3="S",F3," ")</f>
        <v>0.5</v>
      </c>
      <c r="K3" s="44"/>
      <c r="L3" s="63">
        <f>SUMPRODUCT(C3,J3)</f>
        <v>0.3</v>
      </c>
      <c r="M3" s="44"/>
      <c r="N3" s="44"/>
      <c r="P3" s="49" t="s">
        <v>14</v>
      </c>
      <c r="Q3" s="45">
        <f>M8</f>
        <v>0.20000000000000004</v>
      </c>
      <c r="R3" s="45">
        <f>N8</f>
        <v>0.8</v>
      </c>
    </row>
    <row r="4" spans="1:18" s="20" customFormat="1" ht="15">
      <c r="A4" s="44"/>
      <c r="B4" s="44"/>
      <c r="C4" s="45"/>
      <c r="D4" s="44"/>
      <c r="E4" s="62"/>
      <c r="F4" s="45"/>
      <c r="G4" s="44"/>
      <c r="H4" s="47"/>
      <c r="I4" s="47"/>
      <c r="J4" s="47"/>
      <c r="K4" s="44"/>
      <c r="L4" s="63"/>
      <c r="M4" s="44"/>
      <c r="N4" s="44"/>
      <c r="P4" s="49" t="s">
        <v>15</v>
      </c>
      <c r="Q4" s="45">
        <f>M21</f>
        <v>0.72</v>
      </c>
      <c r="R4" s="45">
        <f>N21</f>
        <v>0.28000000000000003</v>
      </c>
    </row>
    <row r="5" spans="1:18" s="20" customFormat="1" ht="15">
      <c r="A5" s="44"/>
      <c r="B5" s="58" t="s">
        <v>91</v>
      </c>
      <c r="C5" s="45">
        <v>0.4</v>
      </c>
      <c r="D5" s="44"/>
      <c r="E5" s="62" t="s">
        <v>111</v>
      </c>
      <c r="F5" s="63">
        <v>0.6</v>
      </c>
      <c r="G5" s="45">
        <v>1</v>
      </c>
      <c r="H5" s="47" t="str">
        <f t="shared" si="0"/>
        <v>S</v>
      </c>
      <c r="I5" s="47" t="str">
        <f t="shared" si="1"/>
        <v xml:space="preserve"> </v>
      </c>
      <c r="J5" s="47">
        <f t="shared" si="2"/>
        <v>0.6</v>
      </c>
      <c r="K5" s="44"/>
      <c r="L5" s="45">
        <f>SUMPRODUCT(C5:C6,J5:J6)</f>
        <v>0.4</v>
      </c>
      <c r="M5" s="44"/>
      <c r="N5" s="44"/>
      <c r="P5" s="20" t="s">
        <v>156</v>
      </c>
      <c r="Q5" s="65">
        <f>AVERAGE(Q2:Q4)</f>
        <v>0.40666666666666668</v>
      </c>
      <c r="R5" s="65">
        <f>AVERAGE(R2:R4)</f>
        <v>0.59333333333333338</v>
      </c>
    </row>
    <row r="6" spans="1:18" s="20" customFormat="1" ht="15.75" thickBot="1">
      <c r="A6" s="44"/>
      <c r="B6" s="44"/>
      <c r="C6" s="45">
        <v>0.4</v>
      </c>
      <c r="D6" s="44"/>
      <c r="E6" s="62" t="s">
        <v>112</v>
      </c>
      <c r="F6" s="45">
        <v>0.4</v>
      </c>
      <c r="G6" s="44"/>
      <c r="H6" s="47" t="str">
        <f t="shared" si="0"/>
        <v>S</v>
      </c>
      <c r="I6" s="47" t="str">
        <f t="shared" si="1"/>
        <v xml:space="preserve"> </v>
      </c>
      <c r="J6" s="47">
        <f t="shared" si="2"/>
        <v>0.4</v>
      </c>
      <c r="K6" s="44"/>
      <c r="L6" s="44"/>
      <c r="M6" s="44"/>
      <c r="N6" s="44"/>
      <c r="P6" s="50" t="s">
        <v>61</v>
      </c>
      <c r="Q6" s="51">
        <f>Q5*ECTS!E13</f>
        <v>1.4233333333333333</v>
      </c>
      <c r="R6" s="51">
        <f>R5*ECTS!E13</f>
        <v>2.0766666666666667</v>
      </c>
    </row>
    <row r="7" spans="1:18" s="20" customFormat="1" ht="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8" s="20" customFormat="1" ht="15">
      <c r="A8" s="44" t="s">
        <v>14</v>
      </c>
      <c r="B8" s="58" t="s">
        <v>131</v>
      </c>
      <c r="C8" s="45">
        <v>0.4</v>
      </c>
      <c r="D8" s="45">
        <v>1</v>
      </c>
      <c r="E8" s="44" t="s">
        <v>137</v>
      </c>
      <c r="F8" s="45">
        <v>0.1</v>
      </c>
      <c r="G8" s="45">
        <v>1</v>
      </c>
      <c r="H8" s="47" t="str">
        <f t="shared" si="0"/>
        <v>M</v>
      </c>
      <c r="I8" s="47">
        <f t="shared" si="1"/>
        <v>0.1</v>
      </c>
      <c r="J8" s="47" t="str">
        <f>IF(H8="S",F8," ")</f>
        <v xml:space="preserve"> </v>
      </c>
      <c r="K8" s="45">
        <f>IF(H8="M", SUMPRODUCT(C8,I8)," ")</f>
        <v>4.0000000000000008E-2</v>
      </c>
      <c r="L8" s="45"/>
      <c r="M8" s="45">
        <f>SUM(K8:K18)</f>
        <v>0.20000000000000004</v>
      </c>
      <c r="N8" s="45">
        <f>SUM(L8:L18)</f>
        <v>0.8</v>
      </c>
    </row>
    <row r="9" spans="1:18" s="20" customFormat="1" ht="15">
      <c r="A9" s="44"/>
      <c r="B9" s="44"/>
      <c r="C9" s="45">
        <v>0.4</v>
      </c>
      <c r="D9" s="44"/>
      <c r="E9" s="44" t="s">
        <v>135</v>
      </c>
      <c r="F9" s="45"/>
      <c r="G9" s="44"/>
      <c r="H9" s="47" t="str">
        <f t="shared" si="0"/>
        <v>M</v>
      </c>
      <c r="I9" s="47">
        <f t="shared" si="1"/>
        <v>0</v>
      </c>
      <c r="J9" s="47" t="str">
        <f>IF(H9="S",F9," ")</f>
        <v xml:space="preserve"> </v>
      </c>
      <c r="K9" s="45"/>
      <c r="L9" s="45"/>
      <c r="M9" s="44"/>
      <c r="N9" s="44"/>
    </row>
    <row r="10" spans="1:18" s="20" customFormat="1" ht="15">
      <c r="A10" s="44"/>
      <c r="B10" s="44"/>
      <c r="C10" s="45">
        <v>0.4</v>
      </c>
      <c r="D10" s="44"/>
      <c r="E10" s="44" t="s">
        <v>136</v>
      </c>
      <c r="F10" s="44"/>
      <c r="G10" s="44"/>
      <c r="H10" s="47" t="str">
        <f>LEFT(E10,1)</f>
        <v>S</v>
      </c>
      <c r="I10" s="47" t="str">
        <f t="shared" si="1"/>
        <v xml:space="preserve"> </v>
      </c>
      <c r="J10" s="47">
        <f>IF(H10="S",F10," ")</f>
        <v>0</v>
      </c>
      <c r="K10" s="45" t="str">
        <f>IF(H10="M", SUMPRODUCT(C10,I10)," ")</f>
        <v xml:space="preserve"> </v>
      </c>
      <c r="L10" s="45"/>
      <c r="M10" s="44"/>
      <c r="N10" s="44"/>
    </row>
    <row r="11" spans="1:18" s="20" customFormat="1" ht="15">
      <c r="A11" s="44"/>
      <c r="B11" s="44"/>
      <c r="C11" s="45">
        <v>0.4</v>
      </c>
      <c r="D11" s="44"/>
      <c r="E11" s="44" t="s">
        <v>138</v>
      </c>
      <c r="F11" s="45">
        <v>0.9</v>
      </c>
      <c r="G11" s="44"/>
      <c r="H11" s="47" t="str">
        <f>LEFT(E11,1)</f>
        <v>S</v>
      </c>
      <c r="I11" s="47" t="str">
        <f t="shared" si="1"/>
        <v xml:space="preserve"> </v>
      </c>
      <c r="J11" s="47">
        <f>IF(H11="S",F11," ")</f>
        <v>0.9</v>
      </c>
      <c r="K11" s="45" t="str">
        <f>IF(H11="M", SUMPRODUCT(C11,I11)," ")</f>
        <v xml:space="preserve"> </v>
      </c>
      <c r="L11" s="45">
        <f>SUMPRODUCT(C11,J11)</f>
        <v>0.36000000000000004</v>
      </c>
      <c r="M11" s="44"/>
      <c r="N11" s="44"/>
    </row>
    <row r="12" spans="1:18" s="20" customFormat="1" ht="15">
      <c r="A12" s="44"/>
      <c r="B12" s="44"/>
      <c r="C12" s="44"/>
      <c r="D12" s="44"/>
      <c r="E12" s="44"/>
      <c r="F12" s="44"/>
      <c r="G12" s="44"/>
      <c r="H12" s="47" t="str">
        <f t="shared" si="0"/>
        <v/>
      </c>
      <c r="I12" s="47" t="str">
        <f t="shared" si="1"/>
        <v xml:space="preserve"> </v>
      </c>
      <c r="J12" s="47" t="str">
        <f t="shared" si="2"/>
        <v xml:space="preserve"> </v>
      </c>
      <c r="K12" s="44"/>
      <c r="L12" s="44"/>
      <c r="M12" s="44"/>
      <c r="N12" s="44"/>
    </row>
    <row r="13" spans="1:18" s="20" customFormat="1" ht="15">
      <c r="A13" s="44"/>
      <c r="B13" s="58" t="s">
        <v>132</v>
      </c>
      <c r="C13" s="45">
        <v>0.4</v>
      </c>
      <c r="D13" s="44"/>
      <c r="E13" s="44" t="s">
        <v>142</v>
      </c>
      <c r="F13" s="45">
        <v>0.4</v>
      </c>
      <c r="G13" s="45">
        <v>1</v>
      </c>
      <c r="H13" s="47" t="str">
        <f t="shared" si="0"/>
        <v>M</v>
      </c>
      <c r="I13" s="47">
        <f t="shared" si="1"/>
        <v>0.4</v>
      </c>
      <c r="J13" s="47" t="str">
        <f t="shared" si="2"/>
        <v xml:space="preserve"> </v>
      </c>
      <c r="K13" s="45">
        <f>IF(H13="M", SUMPRODUCT(C13,I13)," ")</f>
        <v>0.16000000000000003</v>
      </c>
      <c r="L13" s="44"/>
      <c r="M13" s="45"/>
      <c r="N13" s="45"/>
    </row>
    <row r="14" spans="1:18" s="20" customFormat="1" ht="15">
      <c r="A14" s="44"/>
      <c r="B14" s="58"/>
      <c r="C14" s="45">
        <v>0.4</v>
      </c>
      <c r="D14" s="44"/>
      <c r="E14" s="44" t="s">
        <v>138</v>
      </c>
      <c r="F14" s="45">
        <v>0.3</v>
      </c>
      <c r="G14" s="44"/>
      <c r="H14" s="47" t="str">
        <f t="shared" si="0"/>
        <v>S</v>
      </c>
      <c r="I14" s="47" t="str">
        <f t="shared" si="1"/>
        <v xml:space="preserve"> </v>
      </c>
      <c r="J14" s="47">
        <f t="shared" si="2"/>
        <v>0.3</v>
      </c>
      <c r="K14" s="44"/>
      <c r="L14" s="44"/>
      <c r="M14" s="44"/>
      <c r="N14" s="44"/>
    </row>
    <row r="15" spans="1:18" s="20" customFormat="1" ht="15">
      <c r="A15" s="44"/>
      <c r="B15" s="44"/>
      <c r="C15" s="45">
        <v>0.4</v>
      </c>
      <c r="D15" s="44"/>
      <c r="E15" s="44" t="s">
        <v>143</v>
      </c>
      <c r="F15" s="45">
        <v>0.3</v>
      </c>
      <c r="G15" s="44"/>
      <c r="H15" s="47" t="str">
        <f t="shared" si="0"/>
        <v>S</v>
      </c>
      <c r="I15" s="47" t="str">
        <f t="shared" si="1"/>
        <v xml:space="preserve"> </v>
      </c>
      <c r="J15" s="47">
        <f t="shared" si="2"/>
        <v>0.3</v>
      </c>
      <c r="K15" s="44"/>
      <c r="L15" s="45">
        <f>SUMPRODUCT(C14:C15,J14:J15)</f>
        <v>0.24</v>
      </c>
      <c r="M15" s="44"/>
      <c r="N15" s="44"/>
      <c r="P15"/>
      <c r="Q15"/>
      <c r="R15"/>
    </row>
    <row r="16" spans="1:18" s="20" customFormat="1" ht="15">
      <c r="A16" s="44"/>
      <c r="B16" s="44"/>
      <c r="C16" s="45"/>
      <c r="D16" s="44"/>
      <c r="E16" s="44"/>
      <c r="F16" s="45"/>
      <c r="G16" s="44"/>
      <c r="H16" s="47" t="str">
        <f t="shared" si="0"/>
        <v/>
      </c>
      <c r="I16" s="47" t="str">
        <f t="shared" si="1"/>
        <v xml:space="preserve"> </v>
      </c>
      <c r="J16" s="47" t="str">
        <f t="shared" si="2"/>
        <v xml:space="preserve"> </v>
      </c>
      <c r="K16" s="44"/>
      <c r="L16" s="44"/>
      <c r="M16" s="44"/>
      <c r="N16" s="44"/>
    </row>
    <row r="17" spans="1:18" ht="15">
      <c r="A17" s="35"/>
      <c r="B17" s="58" t="s">
        <v>95</v>
      </c>
      <c r="C17" s="64">
        <v>0.2</v>
      </c>
      <c r="D17" s="35"/>
      <c r="E17" s="35" t="s">
        <v>139</v>
      </c>
      <c r="F17" s="35"/>
      <c r="G17" s="45">
        <v>1</v>
      </c>
      <c r="H17" s="47" t="str">
        <f t="shared" si="0"/>
        <v>M</v>
      </c>
      <c r="I17" s="47">
        <f t="shared" si="1"/>
        <v>0</v>
      </c>
      <c r="J17" s="35"/>
      <c r="K17" s="45">
        <f>IF(H17="M", SUMPRODUCT(C17,I17)," ")</f>
        <v>0</v>
      </c>
      <c r="L17" s="35"/>
      <c r="M17" s="45"/>
      <c r="N17" s="45"/>
      <c r="P17" s="20"/>
      <c r="Q17" s="20"/>
      <c r="R17" s="20"/>
    </row>
    <row r="18" spans="1:18" s="20" customFormat="1" ht="15">
      <c r="A18" s="49"/>
      <c r="B18" s="44"/>
      <c r="C18" s="45">
        <v>0.2</v>
      </c>
      <c r="D18" s="45"/>
      <c r="E18" s="44" t="s">
        <v>140</v>
      </c>
      <c r="F18" s="45">
        <v>1</v>
      </c>
      <c r="G18" s="45"/>
      <c r="H18" s="47" t="str">
        <f>LEFT(E18,1)</f>
        <v>S</v>
      </c>
      <c r="I18" s="47" t="str">
        <f t="shared" si="1"/>
        <v xml:space="preserve"> </v>
      </c>
      <c r="J18" s="47">
        <f>IF(H18="S",F18," ")</f>
        <v>1</v>
      </c>
      <c r="K18" s="45" t="str">
        <f>IF(H18="M", SUMPRODUCT(C18,I18)," ")</f>
        <v xml:space="preserve"> </v>
      </c>
      <c r="L18" s="45">
        <f>SUMPRODUCT(C18,J18)</f>
        <v>0.2</v>
      </c>
      <c r="M18" s="44"/>
      <c r="N18" s="44"/>
    </row>
    <row r="19" spans="1:18" s="20" customFormat="1" ht="15">
      <c r="A19" s="44"/>
      <c r="B19" s="44"/>
      <c r="C19" s="45"/>
      <c r="D19" s="44"/>
      <c r="E19" s="44"/>
      <c r="F19" s="44"/>
      <c r="G19" s="44"/>
      <c r="H19" s="47" t="str">
        <f t="shared" ref="H19:H37" si="3">LEFT(E19,1)</f>
        <v/>
      </c>
      <c r="I19" s="47" t="str">
        <f t="shared" ref="I19:I37" si="4">IF(H19="M",F19," ")</f>
        <v xml:space="preserve"> </v>
      </c>
      <c r="J19" s="47" t="str">
        <f t="shared" ref="J19:J37" si="5">IF(H19="S",F19," ")</f>
        <v xml:space="preserve"> </v>
      </c>
      <c r="K19" s="44"/>
      <c r="M19" s="44"/>
      <c r="N19" s="44"/>
    </row>
    <row r="20" spans="1:18" s="20" customFormat="1" ht="1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</row>
    <row r="21" spans="1:18" s="20" customFormat="1" ht="15">
      <c r="A21" s="44" t="s">
        <v>15</v>
      </c>
      <c r="B21" s="59" t="s">
        <v>133</v>
      </c>
      <c r="C21" s="45">
        <v>0.1</v>
      </c>
      <c r="D21" s="45">
        <v>1</v>
      </c>
      <c r="E21" s="44" t="s">
        <v>141</v>
      </c>
      <c r="F21" s="45">
        <v>1</v>
      </c>
      <c r="G21" s="45">
        <v>1</v>
      </c>
      <c r="H21" s="47" t="str">
        <f t="shared" si="3"/>
        <v>M</v>
      </c>
      <c r="I21" s="47">
        <f t="shared" si="4"/>
        <v>1</v>
      </c>
      <c r="J21" s="47" t="str">
        <f t="shared" si="5"/>
        <v xml:space="preserve"> </v>
      </c>
      <c r="K21" s="45">
        <f>IF(H21="M", SUMPRODUCT(C21,I21)," ")</f>
        <v>0.1</v>
      </c>
      <c r="L21" s="44"/>
      <c r="M21" s="45">
        <f>SUM(K21:K37)</f>
        <v>0.72</v>
      </c>
      <c r="N21" s="45">
        <f>SUM(L21:L37)</f>
        <v>0.28000000000000003</v>
      </c>
      <c r="O21" s="65"/>
    </row>
    <row r="22" spans="1:18" s="20" customFormat="1" ht="15">
      <c r="A22" s="44"/>
      <c r="B22" s="59"/>
      <c r="C22" s="45"/>
      <c r="D22" s="44"/>
      <c r="E22" s="44"/>
      <c r="F22" s="44"/>
      <c r="G22" s="44"/>
      <c r="H22" s="47"/>
      <c r="I22" s="47"/>
      <c r="J22" s="47"/>
      <c r="K22" s="44"/>
      <c r="L22" s="44"/>
      <c r="M22" s="44"/>
      <c r="N22" s="44"/>
    </row>
    <row r="23" spans="1:18" s="20" customFormat="1" ht="15">
      <c r="A23" s="44"/>
      <c r="B23" s="59" t="s">
        <v>134</v>
      </c>
      <c r="C23" s="45">
        <v>0.2</v>
      </c>
      <c r="D23" s="44"/>
      <c r="E23" s="44" t="s">
        <v>144</v>
      </c>
      <c r="F23" s="44"/>
      <c r="G23" s="45">
        <v>1</v>
      </c>
      <c r="H23" s="47" t="str">
        <f t="shared" si="3"/>
        <v>M</v>
      </c>
      <c r="I23" s="47">
        <f t="shared" si="4"/>
        <v>0</v>
      </c>
      <c r="J23" s="47" t="str">
        <f t="shared" si="5"/>
        <v xml:space="preserve"> </v>
      </c>
      <c r="K23" s="45">
        <f>IF(H23:H25="M", SUMPRODUCT(C23:C25,I23:I25)," ")</f>
        <v>2.0000000000000004E-2</v>
      </c>
      <c r="L23" s="44"/>
      <c r="M23" s="44"/>
      <c r="N23" s="44"/>
    </row>
    <row r="24" spans="1:18" s="20" customFormat="1" ht="15">
      <c r="A24" s="44"/>
      <c r="B24" s="44"/>
      <c r="C24" s="45">
        <v>0.2</v>
      </c>
      <c r="D24" s="44"/>
      <c r="E24" s="44" t="s">
        <v>145</v>
      </c>
      <c r="F24" s="44"/>
      <c r="G24" s="45"/>
      <c r="H24" s="47" t="str">
        <f t="shared" si="3"/>
        <v>M</v>
      </c>
      <c r="I24" s="47">
        <f t="shared" si="4"/>
        <v>0</v>
      </c>
      <c r="J24" s="47" t="str">
        <f t="shared" si="5"/>
        <v xml:space="preserve"> </v>
      </c>
      <c r="K24" s="45"/>
      <c r="L24" s="44"/>
      <c r="M24" s="44"/>
      <c r="N24" s="44"/>
    </row>
    <row r="25" spans="1:18" s="20" customFormat="1" ht="15">
      <c r="A25" s="44"/>
      <c r="B25" s="44"/>
      <c r="C25" s="45">
        <v>0.2</v>
      </c>
      <c r="D25" s="44"/>
      <c r="E25" s="44" t="s">
        <v>149</v>
      </c>
      <c r="F25" s="45">
        <v>0.1</v>
      </c>
      <c r="G25" s="44"/>
      <c r="H25" s="47" t="str">
        <f t="shared" si="3"/>
        <v>M</v>
      </c>
      <c r="I25" s="47">
        <f t="shared" si="4"/>
        <v>0.1</v>
      </c>
      <c r="J25" s="47" t="str">
        <f t="shared" si="5"/>
        <v xml:space="preserve"> </v>
      </c>
      <c r="K25" s="45"/>
      <c r="L25" s="45"/>
      <c r="M25" s="44"/>
      <c r="N25" s="44"/>
    </row>
    <row r="26" spans="1:18" s="20" customFormat="1" ht="15">
      <c r="A26" s="44"/>
      <c r="B26" s="44"/>
      <c r="C26" s="45">
        <v>0.2</v>
      </c>
      <c r="D26" s="44"/>
      <c r="E26" s="44" t="s">
        <v>146</v>
      </c>
      <c r="F26" s="44"/>
      <c r="G26" s="44"/>
      <c r="H26" s="47" t="str">
        <f t="shared" si="3"/>
        <v>S</v>
      </c>
      <c r="I26" s="47" t="str">
        <f t="shared" si="4"/>
        <v xml:space="preserve"> </v>
      </c>
      <c r="J26" s="47">
        <f t="shared" si="5"/>
        <v>0</v>
      </c>
      <c r="K26" s="45"/>
      <c r="L26" s="45">
        <f>SUMPRODUCT(C26:C31,J26:J31)</f>
        <v>0.18000000000000002</v>
      </c>
      <c r="M26" s="44"/>
      <c r="N26" s="44"/>
    </row>
    <row r="27" spans="1:18" s="20" customFormat="1" ht="15">
      <c r="A27" s="44"/>
      <c r="B27" s="44"/>
      <c r="C27" s="45">
        <v>0.2</v>
      </c>
      <c r="D27" s="44"/>
      <c r="E27" s="44" t="s">
        <v>150</v>
      </c>
      <c r="F27" s="45">
        <v>0.4</v>
      </c>
      <c r="G27" s="44"/>
      <c r="H27" s="47" t="str">
        <f t="shared" si="3"/>
        <v>S</v>
      </c>
      <c r="I27" s="47" t="str">
        <f t="shared" si="4"/>
        <v xml:space="preserve"> </v>
      </c>
      <c r="J27" s="47">
        <f t="shared" si="5"/>
        <v>0.4</v>
      </c>
      <c r="K27" s="45"/>
      <c r="L27" s="45"/>
      <c r="M27" s="44"/>
      <c r="N27" s="44"/>
    </row>
    <row r="28" spans="1:18" s="20" customFormat="1" ht="15">
      <c r="A28" s="44"/>
      <c r="B28" s="44"/>
      <c r="C28" s="45">
        <v>0.2</v>
      </c>
      <c r="D28" s="44"/>
      <c r="E28" s="44" t="s">
        <v>147</v>
      </c>
      <c r="F28" s="44"/>
      <c r="G28" s="44"/>
      <c r="H28" s="47" t="str">
        <f t="shared" si="3"/>
        <v>S</v>
      </c>
      <c r="I28" s="47" t="str">
        <f t="shared" si="4"/>
        <v xml:space="preserve"> </v>
      </c>
      <c r="J28" s="47">
        <f t="shared" si="5"/>
        <v>0</v>
      </c>
      <c r="K28" s="45"/>
      <c r="L28" s="45"/>
      <c r="M28" s="44"/>
      <c r="N28" s="44"/>
    </row>
    <row r="29" spans="1:18" s="20" customFormat="1" ht="15">
      <c r="A29" s="44"/>
      <c r="B29" s="44"/>
      <c r="C29" s="45">
        <v>0.2</v>
      </c>
      <c r="D29" s="44"/>
      <c r="E29" s="44" t="s">
        <v>151</v>
      </c>
      <c r="F29" s="45">
        <v>0.2</v>
      </c>
      <c r="G29" s="44"/>
      <c r="H29" s="47" t="str">
        <f t="shared" si="3"/>
        <v>S</v>
      </c>
      <c r="I29" s="47" t="str">
        <f t="shared" si="4"/>
        <v xml:space="preserve"> </v>
      </c>
      <c r="J29" s="47">
        <f t="shared" si="5"/>
        <v>0.2</v>
      </c>
      <c r="K29" s="45"/>
      <c r="L29" s="45"/>
      <c r="M29" s="44"/>
      <c r="N29" s="44"/>
    </row>
    <row r="30" spans="1:18" s="20" customFormat="1" ht="15">
      <c r="A30" s="44"/>
      <c r="B30" s="44"/>
      <c r="C30" s="45">
        <v>0.2</v>
      </c>
      <c r="D30" s="44"/>
      <c r="E30" s="44" t="s">
        <v>152</v>
      </c>
      <c r="F30" s="45">
        <v>0.3</v>
      </c>
      <c r="G30" s="44"/>
      <c r="H30" s="47" t="str">
        <f t="shared" si="3"/>
        <v>S</v>
      </c>
      <c r="I30" s="47" t="str">
        <f t="shared" si="4"/>
        <v xml:space="preserve"> </v>
      </c>
      <c r="J30" s="47">
        <f t="shared" si="5"/>
        <v>0.3</v>
      </c>
      <c r="K30" s="45"/>
      <c r="L30" s="45"/>
      <c r="M30" s="44"/>
      <c r="N30" s="44"/>
    </row>
    <row r="31" spans="1:18" s="20" customFormat="1" ht="15">
      <c r="A31" s="44"/>
      <c r="B31" s="44"/>
      <c r="C31" s="45">
        <v>0.2</v>
      </c>
      <c r="D31" s="44"/>
      <c r="E31" s="44" t="s">
        <v>148</v>
      </c>
      <c r="F31" s="45"/>
      <c r="G31" s="45"/>
      <c r="H31" s="47" t="str">
        <f t="shared" si="3"/>
        <v>S</v>
      </c>
      <c r="I31" s="47" t="str">
        <f t="shared" si="4"/>
        <v xml:space="preserve"> </v>
      </c>
      <c r="J31" s="47">
        <f t="shared" si="5"/>
        <v>0</v>
      </c>
      <c r="K31" s="45"/>
      <c r="L31" s="45"/>
      <c r="M31" s="44"/>
      <c r="N31" s="44"/>
    </row>
    <row r="32" spans="1:18" s="20" customFormat="1" ht="15">
      <c r="A32" s="44"/>
      <c r="B32" s="44"/>
      <c r="C32" s="45"/>
      <c r="D32" s="44"/>
      <c r="E32" s="44"/>
      <c r="F32" s="44"/>
      <c r="G32" s="44"/>
      <c r="H32" s="47" t="str">
        <f t="shared" si="3"/>
        <v/>
      </c>
      <c r="I32" s="47" t="str">
        <f t="shared" si="4"/>
        <v xml:space="preserve"> </v>
      </c>
      <c r="J32" s="47" t="str">
        <f t="shared" si="5"/>
        <v xml:space="preserve"> </v>
      </c>
      <c r="K32" s="45"/>
      <c r="L32" s="44"/>
      <c r="M32" s="44"/>
      <c r="N32" s="44"/>
    </row>
    <row r="33" spans="1:14" s="20" customFormat="1" ht="15">
      <c r="A33" s="44"/>
      <c r="B33" s="58" t="s">
        <v>96</v>
      </c>
      <c r="C33" s="45">
        <v>0.6</v>
      </c>
      <c r="D33" s="44"/>
      <c r="E33" s="44" t="s">
        <v>154</v>
      </c>
      <c r="F33" s="45">
        <v>1</v>
      </c>
      <c r="G33" s="45">
        <v>1</v>
      </c>
      <c r="H33" s="47" t="str">
        <f t="shared" si="3"/>
        <v>M</v>
      </c>
      <c r="I33" s="47">
        <f t="shared" si="4"/>
        <v>1</v>
      </c>
      <c r="J33" s="47" t="str">
        <f>IF(H33="S",F33," ")</f>
        <v xml:space="preserve"> </v>
      </c>
      <c r="K33" s="45">
        <f>IF(H33="M", SUMPRODUCT(C33,I33)," ")</f>
        <v>0.6</v>
      </c>
      <c r="L33" s="45"/>
      <c r="M33" s="44"/>
      <c r="N33" s="44"/>
    </row>
    <row r="34" spans="1:14" s="20" customFormat="1" ht="15">
      <c r="A34" s="44"/>
      <c r="B34" s="44"/>
      <c r="C34" s="44"/>
      <c r="D34" s="44"/>
      <c r="E34" s="44"/>
      <c r="F34" s="45"/>
      <c r="G34" s="44"/>
      <c r="H34" s="47" t="str">
        <f t="shared" si="3"/>
        <v/>
      </c>
      <c r="I34" s="47" t="str">
        <f t="shared" si="4"/>
        <v xml:space="preserve"> </v>
      </c>
      <c r="J34" s="47" t="str">
        <f t="shared" si="5"/>
        <v xml:space="preserve"> </v>
      </c>
      <c r="K34" s="45"/>
      <c r="L34" s="44"/>
      <c r="M34" s="44"/>
      <c r="N34" s="44"/>
    </row>
    <row r="35" spans="1:14" s="20" customFormat="1" ht="15">
      <c r="A35" s="44"/>
      <c r="B35" s="59" t="s">
        <v>95</v>
      </c>
      <c r="C35" s="45">
        <v>0.1</v>
      </c>
      <c r="D35" s="44"/>
      <c r="E35" s="44" t="s">
        <v>139</v>
      </c>
      <c r="F35" s="44"/>
      <c r="G35" s="45">
        <v>1</v>
      </c>
      <c r="H35" s="47" t="str">
        <f t="shared" si="3"/>
        <v>M</v>
      </c>
      <c r="I35" s="47">
        <f t="shared" si="4"/>
        <v>0</v>
      </c>
      <c r="J35" s="47" t="str">
        <f t="shared" si="5"/>
        <v xml:space="preserve"> </v>
      </c>
      <c r="K35" s="45">
        <f>IF(H35="M", SUMPRODUCT(C35,I35)," ")</f>
        <v>0</v>
      </c>
      <c r="L35" s="44"/>
      <c r="M35" s="44"/>
      <c r="N35" s="44"/>
    </row>
    <row r="36" spans="1:14" s="20" customFormat="1" ht="15">
      <c r="A36" s="44"/>
      <c r="B36" s="44"/>
      <c r="C36" s="45">
        <v>0.1</v>
      </c>
      <c r="D36" s="44"/>
      <c r="E36" s="44" t="s">
        <v>153</v>
      </c>
      <c r="F36" s="45">
        <v>1</v>
      </c>
      <c r="G36" s="45"/>
      <c r="H36" s="47" t="str">
        <f t="shared" si="3"/>
        <v>S</v>
      </c>
      <c r="I36" s="47" t="str">
        <f t="shared" si="4"/>
        <v xml:space="preserve"> </v>
      </c>
      <c r="J36" s="47">
        <f t="shared" si="5"/>
        <v>1</v>
      </c>
      <c r="K36" s="45"/>
      <c r="L36" s="45">
        <f>SUMPRODUCT(C36,J36)</f>
        <v>0.1</v>
      </c>
      <c r="M36" s="44"/>
      <c r="N36" s="44"/>
    </row>
    <row r="37" spans="1:14" s="20" customFormat="1" ht="15">
      <c r="A37" s="44"/>
      <c r="B37" s="44"/>
      <c r="C37" s="45"/>
      <c r="D37" s="44"/>
      <c r="E37" s="44"/>
      <c r="F37" s="45"/>
      <c r="G37" s="44"/>
      <c r="H37" s="47" t="str">
        <f t="shared" si="3"/>
        <v/>
      </c>
      <c r="I37" s="47" t="str">
        <f t="shared" si="4"/>
        <v xml:space="preserve"> </v>
      </c>
      <c r="J37" s="47" t="str">
        <f t="shared" si="5"/>
        <v xml:space="preserve"> </v>
      </c>
      <c r="K37" s="44"/>
      <c r="L37" s="45"/>
      <c r="M37" s="44"/>
      <c r="N37" s="44"/>
    </row>
    <row r="38" spans="1:14" s="20" customFormat="1" ht="1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4" s="20" customFormat="1" ht="15"/>
    <row r="40" spans="1:14" s="20" customFormat="1" ht="15"/>
    <row r="41" spans="1:14" s="20" customFormat="1" ht="15"/>
    <row r="42" spans="1:14" s="20" customFormat="1" ht="15"/>
    <row r="43" spans="1:14" s="20" customFormat="1" ht="15"/>
    <row r="44" spans="1:14" s="20" customFormat="1" ht="15"/>
    <row r="45" spans="1:14" s="20" customFormat="1" ht="15"/>
    <row r="46" spans="1:14" s="20" customFormat="1" ht="15"/>
    <row r="47" spans="1:14" s="20" customFormat="1" ht="15"/>
    <row r="48" spans="1:14" s="20" customFormat="1" ht="15"/>
    <row r="49" spans="16:18" s="20" customFormat="1" ht="15"/>
    <row r="50" spans="16:18" s="20" customFormat="1" ht="15"/>
    <row r="51" spans="16:18" s="20" customFormat="1" ht="15"/>
    <row r="52" spans="16:18" s="20" customFormat="1" ht="15"/>
    <row r="53" spans="16:18" s="20" customFormat="1" ht="15"/>
    <row r="54" spans="16:18" s="20" customFormat="1" ht="15"/>
    <row r="55" spans="16:18" s="20" customFormat="1" ht="15"/>
    <row r="56" spans="16:18" s="20" customFormat="1" ht="15"/>
    <row r="57" spans="16:18" s="20" customFormat="1" ht="15">
      <c r="P57"/>
      <c r="Q57"/>
      <c r="R57"/>
    </row>
    <row r="58" spans="16:18" s="20" customFormat="1" ht="15">
      <c r="P58"/>
      <c r="Q58"/>
      <c r="R58"/>
    </row>
  </sheetData>
  <phoneticPr fontId="23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A4" sqref="A4:G4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94" t="s">
        <v>72</v>
      </c>
      <c r="B1" s="95"/>
      <c r="C1" s="96" t="str">
        <f>METRYCZKA!B2</f>
        <v>Podstawy e-zdrowia</v>
      </c>
      <c r="D1" s="97"/>
      <c r="E1" s="97"/>
      <c r="F1" s="97"/>
      <c r="G1" s="98"/>
    </row>
    <row r="2" spans="1:11" ht="51" customHeight="1">
      <c r="A2" s="88" t="s">
        <v>107</v>
      </c>
      <c r="B2" s="89"/>
      <c r="C2" s="89"/>
      <c r="D2" s="89"/>
      <c r="E2" s="89"/>
      <c r="F2" s="89"/>
      <c r="G2" s="90"/>
      <c r="H2" s="11"/>
      <c r="I2" s="11"/>
      <c r="J2" s="11"/>
      <c r="K2" s="11"/>
    </row>
    <row r="3" spans="1:11" ht="15.75">
      <c r="A3" s="99" t="s">
        <v>40</v>
      </c>
      <c r="B3" s="100"/>
      <c r="C3" s="100"/>
      <c r="D3" s="100"/>
      <c r="E3" s="100"/>
      <c r="F3" s="100"/>
      <c r="G3" s="101"/>
    </row>
    <row r="4" spans="1:11" ht="31.5" customHeight="1">
      <c r="A4" s="102" t="s">
        <v>65</v>
      </c>
      <c r="B4" s="103"/>
      <c r="C4" s="103"/>
      <c r="D4" s="103"/>
      <c r="E4" s="103"/>
      <c r="F4" s="103"/>
      <c r="G4" s="104"/>
    </row>
    <row r="5" spans="1:11" ht="15.75">
      <c r="A5" s="32" t="s">
        <v>77</v>
      </c>
      <c r="B5" s="32" t="s">
        <v>39</v>
      </c>
      <c r="C5" s="32" t="s">
        <v>41</v>
      </c>
      <c r="D5" s="32" t="s">
        <v>42</v>
      </c>
      <c r="E5" s="32" t="s">
        <v>43</v>
      </c>
      <c r="F5" s="32" t="s">
        <v>44</v>
      </c>
      <c r="G5" s="32" t="s">
        <v>45</v>
      </c>
    </row>
    <row r="6" spans="1:11" ht="15.75">
      <c r="A6" s="31"/>
      <c r="B6" s="31" t="s">
        <v>71</v>
      </c>
      <c r="C6" s="31" t="s">
        <v>66</v>
      </c>
      <c r="D6" s="31" t="s">
        <v>67</v>
      </c>
      <c r="E6" s="31" t="s">
        <v>68</v>
      </c>
      <c r="F6" s="31" t="s">
        <v>69</v>
      </c>
      <c r="G6" s="31" t="s">
        <v>70</v>
      </c>
    </row>
    <row r="7" spans="1:11" ht="11.25" customHeight="1">
      <c r="A7" s="24"/>
      <c r="B7" s="25"/>
      <c r="C7" s="25"/>
      <c r="D7" s="25"/>
      <c r="E7" s="25"/>
      <c r="F7" s="25"/>
      <c r="G7" s="26"/>
    </row>
    <row r="8" spans="1:11" ht="15.75">
      <c r="A8" s="99" t="s">
        <v>21</v>
      </c>
      <c r="B8" s="100"/>
      <c r="C8" s="100"/>
      <c r="D8" s="100"/>
      <c r="E8" s="100"/>
      <c r="F8" s="100"/>
      <c r="G8" s="101"/>
    </row>
    <row r="9" spans="1:11" ht="15">
      <c r="A9" s="91" t="s">
        <v>104</v>
      </c>
      <c r="B9" s="92"/>
      <c r="C9" s="92"/>
      <c r="D9" s="92"/>
      <c r="E9" s="92"/>
      <c r="F9" s="92"/>
      <c r="G9" s="93"/>
    </row>
    <row r="10" spans="1:11" ht="15.75">
      <c r="A10" s="99" t="s">
        <v>22</v>
      </c>
      <c r="B10" s="100"/>
      <c r="C10" s="100"/>
      <c r="D10" s="100"/>
      <c r="E10" s="100"/>
      <c r="F10" s="100"/>
      <c r="G10" s="101"/>
    </row>
    <row r="11" spans="1:11" ht="19.5" customHeight="1">
      <c r="A11" s="91" t="s">
        <v>105</v>
      </c>
      <c r="B11" s="92"/>
      <c r="C11" s="92"/>
      <c r="D11" s="92"/>
      <c r="E11" s="92"/>
      <c r="F11" s="92"/>
      <c r="G11" s="93"/>
    </row>
    <row r="12" spans="1:11" ht="15.75" customHeight="1">
      <c r="A12" s="99" t="s">
        <v>23</v>
      </c>
      <c r="B12" s="100"/>
      <c r="C12" s="100"/>
      <c r="D12" s="100"/>
      <c r="E12" s="100"/>
      <c r="F12" s="100"/>
      <c r="G12" s="101"/>
    </row>
    <row r="13" spans="1:11" ht="20.25" customHeight="1">
      <c r="A13" s="91" t="s">
        <v>106</v>
      </c>
      <c r="B13" s="92"/>
      <c r="C13" s="92"/>
      <c r="D13" s="92"/>
      <c r="E13" s="92"/>
      <c r="F13" s="92"/>
      <c r="G13" s="93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3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/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30" t="s">
        <v>75</v>
      </c>
      <c r="B1" s="105" t="str">
        <f>METRYCZKA!B2</f>
        <v>Podstawy e-zdrowia</v>
      </c>
      <c r="C1" s="106"/>
      <c r="D1" s="106"/>
      <c r="E1" s="107"/>
    </row>
    <row r="2" spans="1:6" ht="38.25">
      <c r="A2" s="27" t="s">
        <v>24</v>
      </c>
      <c r="B2" s="28" t="s">
        <v>80</v>
      </c>
      <c r="C2" s="27" t="s">
        <v>26</v>
      </c>
      <c r="D2" s="27" t="s">
        <v>27</v>
      </c>
      <c r="E2" s="27" t="s">
        <v>28</v>
      </c>
      <c r="F2" s="4"/>
    </row>
    <row r="3" spans="1:6" ht="15">
      <c r="A3" s="5" t="s">
        <v>16</v>
      </c>
      <c r="B3" s="33">
        <v>4</v>
      </c>
      <c r="C3" s="34">
        <v>20</v>
      </c>
      <c r="D3" s="34"/>
      <c r="E3" s="52">
        <f t="shared" ref="E3:E11" si="0">SUM(C3:D3)</f>
        <v>20</v>
      </c>
    </row>
    <row r="4" spans="1:6" ht="15">
      <c r="A4" s="5" t="s">
        <v>29</v>
      </c>
      <c r="B4" s="33">
        <v>4</v>
      </c>
      <c r="C4" s="34">
        <v>20</v>
      </c>
      <c r="D4" s="34">
        <v>20</v>
      </c>
      <c r="E4" s="52">
        <f t="shared" si="0"/>
        <v>40</v>
      </c>
    </row>
    <row r="5" spans="1:6" ht="15">
      <c r="A5" s="5" t="s">
        <v>30</v>
      </c>
      <c r="B5" s="33">
        <v>4</v>
      </c>
      <c r="C5" s="34">
        <v>20</v>
      </c>
      <c r="D5" s="34">
        <v>15</v>
      </c>
      <c r="E5" s="52">
        <f t="shared" si="0"/>
        <v>35</v>
      </c>
    </row>
    <row r="6" spans="1:6" ht="15">
      <c r="A6" s="5" t="s">
        <v>31</v>
      </c>
      <c r="B6" s="33"/>
      <c r="C6" s="34"/>
      <c r="D6" s="34"/>
      <c r="E6" s="52">
        <f t="shared" si="0"/>
        <v>0</v>
      </c>
    </row>
    <row r="7" spans="1:6" ht="15">
      <c r="A7" s="5" t="s">
        <v>32</v>
      </c>
      <c r="B7" s="33"/>
      <c r="C7" s="34"/>
      <c r="D7" s="34"/>
      <c r="E7" s="52">
        <f t="shared" si="0"/>
        <v>0</v>
      </c>
    </row>
    <row r="8" spans="1:6" ht="15">
      <c r="A8" s="5" t="s">
        <v>33</v>
      </c>
      <c r="B8" s="33">
        <v>4</v>
      </c>
      <c r="C8" s="34"/>
      <c r="D8" s="34">
        <v>10</v>
      </c>
      <c r="E8" s="52">
        <f t="shared" si="0"/>
        <v>10</v>
      </c>
    </row>
    <row r="9" spans="1:6" ht="15">
      <c r="A9" s="5" t="s">
        <v>34</v>
      </c>
      <c r="B9" s="33"/>
      <c r="C9" s="34"/>
      <c r="D9" s="34"/>
      <c r="E9" s="52">
        <f t="shared" si="0"/>
        <v>0</v>
      </c>
    </row>
    <row r="10" spans="1:6" ht="15">
      <c r="A10" s="5" t="s">
        <v>8</v>
      </c>
      <c r="B10" s="33"/>
      <c r="C10" s="34"/>
      <c r="D10" s="34"/>
      <c r="E10" s="52">
        <f t="shared" si="0"/>
        <v>0</v>
      </c>
    </row>
    <row r="11" spans="1:6" ht="15">
      <c r="A11" s="5" t="s">
        <v>8</v>
      </c>
      <c r="B11" s="33"/>
      <c r="C11" s="34"/>
      <c r="D11" s="34"/>
      <c r="E11" s="52">
        <f t="shared" si="0"/>
        <v>0</v>
      </c>
    </row>
    <row r="12" spans="1:6" ht="15">
      <c r="A12" s="7" t="s">
        <v>35</v>
      </c>
      <c r="B12" s="33"/>
      <c r="C12" s="52">
        <f>SUM(C3:C11)</f>
        <v>60</v>
      </c>
      <c r="D12" s="52">
        <f>SUM(D3:D11)</f>
        <v>45</v>
      </c>
      <c r="E12" s="53">
        <f>SUM(E3:E11)</f>
        <v>105</v>
      </c>
    </row>
    <row r="13" spans="1:6" ht="15">
      <c r="A13" s="7" t="s">
        <v>36</v>
      </c>
      <c r="B13" s="33"/>
      <c r="C13" s="52">
        <f>C12/30</f>
        <v>2</v>
      </c>
      <c r="D13" s="52">
        <f>D12/30</f>
        <v>1.5</v>
      </c>
      <c r="E13" s="53">
        <f>E12/30</f>
        <v>3.5</v>
      </c>
    </row>
    <row r="14" spans="1:6" ht="38.25" hidden="1">
      <c r="A14" s="2" t="s">
        <v>24</v>
      </c>
      <c r="B14" s="3" t="s">
        <v>80</v>
      </c>
      <c r="C14" s="2" t="s">
        <v>26</v>
      </c>
      <c r="D14" s="2" t="s">
        <v>27</v>
      </c>
      <c r="E14" s="2" t="s">
        <v>28</v>
      </c>
    </row>
    <row r="15" spans="1:6" hidden="1">
      <c r="A15" s="5" t="s">
        <v>16</v>
      </c>
      <c r="B15" s="36"/>
      <c r="C15" s="37"/>
      <c r="D15" s="37"/>
      <c r="E15" s="6">
        <f t="shared" ref="E15:E23" si="1">SUM(C15:D15)</f>
        <v>0</v>
      </c>
    </row>
    <row r="16" spans="1:6" hidden="1">
      <c r="A16" s="5" t="s">
        <v>29</v>
      </c>
      <c r="B16" s="36"/>
      <c r="C16" s="37"/>
      <c r="D16" s="37"/>
      <c r="E16" s="6">
        <f t="shared" si="1"/>
        <v>0</v>
      </c>
    </row>
    <row r="17" spans="1:5" hidden="1">
      <c r="A17" s="5" t="s">
        <v>30</v>
      </c>
      <c r="B17" s="36"/>
      <c r="C17" s="37"/>
      <c r="D17" s="37"/>
      <c r="E17" s="6"/>
    </row>
    <row r="18" spans="1:5" hidden="1">
      <c r="A18" s="5" t="s">
        <v>31</v>
      </c>
      <c r="B18" s="36"/>
      <c r="C18" s="37"/>
      <c r="D18" s="37"/>
      <c r="E18" s="6">
        <f t="shared" si="1"/>
        <v>0</v>
      </c>
    </row>
    <row r="19" spans="1:5" hidden="1">
      <c r="A19" s="5" t="s">
        <v>32</v>
      </c>
      <c r="B19" s="36"/>
      <c r="C19" s="37"/>
      <c r="D19" s="37"/>
      <c r="E19" s="6">
        <f t="shared" si="1"/>
        <v>0</v>
      </c>
    </row>
    <row r="20" spans="1:5" hidden="1">
      <c r="A20" s="5" t="s">
        <v>33</v>
      </c>
      <c r="B20" s="36"/>
      <c r="C20" s="37"/>
      <c r="D20" s="37"/>
      <c r="E20" s="6">
        <f t="shared" si="1"/>
        <v>0</v>
      </c>
    </row>
    <row r="21" spans="1:5" hidden="1">
      <c r="A21" s="5" t="s">
        <v>34</v>
      </c>
      <c r="B21" s="36"/>
      <c r="C21" s="37"/>
      <c r="D21" s="37"/>
      <c r="E21" s="6">
        <f t="shared" si="1"/>
        <v>0</v>
      </c>
    </row>
    <row r="22" spans="1:5" hidden="1">
      <c r="A22" s="5" t="s">
        <v>8</v>
      </c>
      <c r="B22" s="36"/>
      <c r="C22" s="37"/>
      <c r="D22" s="37"/>
      <c r="E22" s="6">
        <f t="shared" si="1"/>
        <v>0</v>
      </c>
    </row>
    <row r="23" spans="1:5" hidden="1">
      <c r="A23" s="5" t="s">
        <v>8</v>
      </c>
      <c r="B23" s="36"/>
      <c r="C23" s="37"/>
      <c r="D23" s="37"/>
      <c r="E23" s="6">
        <f t="shared" si="1"/>
        <v>0</v>
      </c>
    </row>
    <row r="24" spans="1:5" hidden="1">
      <c r="A24" s="7" t="s">
        <v>35</v>
      </c>
      <c r="B24" s="36"/>
      <c r="C24" s="8"/>
      <c r="D24" s="8">
        <f>SUM(D15:D23)</f>
        <v>0</v>
      </c>
      <c r="E24" s="9">
        <f>SUM(E15:E23)</f>
        <v>0</v>
      </c>
    </row>
    <row r="25" spans="1:5" hidden="1">
      <c r="A25" s="7" t="s">
        <v>36</v>
      </c>
      <c r="B25" s="36"/>
      <c r="C25" s="8"/>
      <c r="D25" s="8">
        <f>D24/30</f>
        <v>0</v>
      </c>
      <c r="E25" s="9">
        <f>E24/30</f>
        <v>0</v>
      </c>
    </row>
    <row r="26" spans="1:5" ht="38.25" hidden="1">
      <c r="A26" s="2" t="s">
        <v>24</v>
      </c>
      <c r="B26" s="3" t="s">
        <v>80</v>
      </c>
      <c r="C26" s="2" t="s">
        <v>26</v>
      </c>
      <c r="D26" s="2" t="s">
        <v>27</v>
      </c>
      <c r="E26" s="2" t="s">
        <v>28</v>
      </c>
    </row>
    <row r="27" spans="1:5" ht="15" hidden="1">
      <c r="A27" s="5" t="s">
        <v>16</v>
      </c>
      <c r="B27" s="33"/>
      <c r="C27" s="34"/>
      <c r="D27" s="34"/>
      <c r="E27" s="6">
        <f t="shared" ref="E27:E35" si="2">SUM(C27:D27)</f>
        <v>0</v>
      </c>
    </row>
    <row r="28" spans="1:5" ht="15" hidden="1">
      <c r="A28" s="5" t="s">
        <v>29</v>
      </c>
      <c r="B28" s="33"/>
      <c r="C28" s="34"/>
      <c r="D28" s="34"/>
      <c r="E28" s="6">
        <f t="shared" si="2"/>
        <v>0</v>
      </c>
    </row>
    <row r="29" spans="1:5" ht="15" hidden="1">
      <c r="A29" s="5" t="s">
        <v>30</v>
      </c>
      <c r="B29" s="33"/>
      <c r="C29" s="34"/>
      <c r="D29" s="34"/>
      <c r="E29" s="6">
        <f t="shared" si="2"/>
        <v>0</v>
      </c>
    </row>
    <row r="30" spans="1:5" ht="15" hidden="1">
      <c r="A30" s="5" t="s">
        <v>31</v>
      </c>
      <c r="B30" s="33"/>
      <c r="C30" s="34"/>
      <c r="D30" s="34"/>
      <c r="E30" s="6">
        <f t="shared" si="2"/>
        <v>0</v>
      </c>
    </row>
    <row r="31" spans="1:5" ht="15" hidden="1">
      <c r="A31" s="5" t="s">
        <v>32</v>
      </c>
      <c r="B31" s="33"/>
      <c r="C31" s="34"/>
      <c r="D31" s="34"/>
      <c r="E31" s="6">
        <f t="shared" si="2"/>
        <v>0</v>
      </c>
    </row>
    <row r="32" spans="1:5" ht="15" hidden="1">
      <c r="A32" s="5" t="s">
        <v>33</v>
      </c>
      <c r="B32" s="33"/>
      <c r="C32" s="34"/>
      <c r="D32" s="34"/>
      <c r="E32" s="6">
        <f t="shared" si="2"/>
        <v>0</v>
      </c>
    </row>
    <row r="33" spans="1:5" ht="15" hidden="1">
      <c r="A33" s="5" t="s">
        <v>34</v>
      </c>
      <c r="B33" s="33"/>
      <c r="C33" s="34"/>
      <c r="D33" s="34"/>
      <c r="E33" s="6">
        <f t="shared" si="2"/>
        <v>0</v>
      </c>
    </row>
    <row r="34" spans="1:5" ht="15" hidden="1">
      <c r="A34" s="5" t="s">
        <v>8</v>
      </c>
      <c r="B34" s="33"/>
      <c r="C34" s="34"/>
      <c r="D34" s="34"/>
      <c r="E34" s="6">
        <f t="shared" si="2"/>
        <v>0</v>
      </c>
    </row>
    <row r="35" spans="1:5" ht="15" hidden="1">
      <c r="A35" s="5" t="s">
        <v>8</v>
      </c>
      <c r="B35" s="33"/>
      <c r="C35" s="34"/>
      <c r="D35" s="34"/>
      <c r="E35" s="6">
        <f t="shared" si="2"/>
        <v>0</v>
      </c>
    </row>
    <row r="36" spans="1:5" hidden="1">
      <c r="A36" s="7" t="s">
        <v>35</v>
      </c>
      <c r="B36" s="8"/>
      <c r="C36" s="8">
        <f>SUM(C27:C35)</f>
        <v>0</v>
      </c>
      <c r="D36" s="8">
        <f>SUM(D27:D35)</f>
        <v>0</v>
      </c>
      <c r="E36" s="9">
        <f>SUM(E27:E35)</f>
        <v>0</v>
      </c>
    </row>
    <row r="37" spans="1:5" hidden="1">
      <c r="A37" s="7" t="s">
        <v>36</v>
      </c>
      <c r="B37" s="8"/>
      <c r="C37" s="8">
        <f>C36/30</f>
        <v>0</v>
      </c>
      <c r="D37" s="8">
        <f>D36/30</f>
        <v>0</v>
      </c>
      <c r="E37" s="9">
        <f>E36/30</f>
        <v>0</v>
      </c>
    </row>
    <row r="38" spans="1:5" ht="38.25" hidden="1">
      <c r="A38" s="2" t="s">
        <v>24</v>
      </c>
      <c r="B38" s="3" t="s">
        <v>25</v>
      </c>
      <c r="C38" s="2" t="s">
        <v>26</v>
      </c>
      <c r="D38" s="2" t="s">
        <v>27</v>
      </c>
      <c r="E38" s="2" t="s">
        <v>28</v>
      </c>
    </row>
    <row r="39" spans="1:5" hidden="1">
      <c r="A39" s="5" t="s">
        <v>16</v>
      </c>
      <c r="B39" s="38"/>
      <c r="C39" s="35"/>
      <c r="D39" s="35"/>
      <c r="E39" s="39">
        <f>SUM(C39:D39)</f>
        <v>0</v>
      </c>
    </row>
    <row r="40" spans="1:5" hidden="1">
      <c r="A40" s="5" t="s">
        <v>29</v>
      </c>
      <c r="B40" s="38"/>
      <c r="C40" s="35"/>
      <c r="D40" s="35"/>
      <c r="E40" s="39">
        <f t="shared" ref="E40:E47" si="3">SUM(C40:D40)</f>
        <v>0</v>
      </c>
    </row>
    <row r="41" spans="1:5" hidden="1">
      <c r="A41" s="5" t="s">
        <v>30</v>
      </c>
      <c r="B41" s="38"/>
      <c r="C41" s="35"/>
      <c r="D41" s="35"/>
      <c r="E41" s="39"/>
    </row>
    <row r="42" spans="1:5" hidden="1">
      <c r="A42" s="5" t="s">
        <v>31</v>
      </c>
      <c r="B42" s="38"/>
      <c r="C42" s="35"/>
      <c r="D42" s="35"/>
      <c r="E42" s="39">
        <f t="shared" si="3"/>
        <v>0</v>
      </c>
    </row>
    <row r="43" spans="1:5" hidden="1">
      <c r="A43" s="5" t="s">
        <v>32</v>
      </c>
      <c r="B43" s="38"/>
      <c r="C43" s="35"/>
      <c r="D43" s="35"/>
      <c r="E43" s="39">
        <f t="shared" si="3"/>
        <v>0</v>
      </c>
    </row>
    <row r="44" spans="1:5" hidden="1">
      <c r="A44" s="5" t="s">
        <v>33</v>
      </c>
      <c r="B44" s="38"/>
      <c r="C44" s="35"/>
      <c r="D44" s="35"/>
      <c r="E44" s="39"/>
    </row>
    <row r="45" spans="1:5" hidden="1">
      <c r="A45" s="5" t="s">
        <v>34</v>
      </c>
      <c r="B45" s="38"/>
      <c r="C45" s="35"/>
      <c r="D45" s="35"/>
      <c r="E45" s="39">
        <f t="shared" si="3"/>
        <v>0</v>
      </c>
    </row>
    <row r="46" spans="1:5" hidden="1">
      <c r="A46" s="5" t="s">
        <v>8</v>
      </c>
      <c r="B46" s="38"/>
      <c r="C46" s="35"/>
      <c r="D46" s="35"/>
      <c r="E46" s="39">
        <f t="shared" si="3"/>
        <v>0</v>
      </c>
    </row>
    <row r="47" spans="1:5" hidden="1">
      <c r="A47" s="5" t="s">
        <v>8</v>
      </c>
      <c r="B47" s="38"/>
      <c r="C47" s="35"/>
      <c r="D47" s="35"/>
      <c r="E47" s="39">
        <f t="shared" si="3"/>
        <v>0</v>
      </c>
    </row>
    <row r="48" spans="1:5" hidden="1">
      <c r="A48" s="7" t="s">
        <v>35</v>
      </c>
      <c r="B48" s="38"/>
      <c r="C48" s="40">
        <f>SUM(C39:C47)</f>
        <v>0</v>
      </c>
      <c r="D48" s="40">
        <f>SUM(D39:D47)</f>
        <v>0</v>
      </c>
      <c r="E48" s="41">
        <f>SUM(E39:E47)</f>
        <v>0</v>
      </c>
    </row>
    <row r="49" spans="1:5" hidden="1">
      <c r="A49" s="7" t="s">
        <v>36</v>
      </c>
      <c r="B49" s="38"/>
      <c r="C49" s="40">
        <f>C48/30</f>
        <v>0</v>
      </c>
      <c r="D49" s="40">
        <f>D48/30</f>
        <v>0</v>
      </c>
      <c r="E49" s="41">
        <f>E48/30</f>
        <v>0</v>
      </c>
    </row>
    <row r="50" spans="1:5" ht="38.25">
      <c r="A50" s="2" t="s">
        <v>159</v>
      </c>
      <c r="B50" s="3" t="s">
        <v>160</v>
      </c>
      <c r="C50" s="2" t="s">
        <v>161</v>
      </c>
      <c r="D50" s="2" t="s">
        <v>162</v>
      </c>
      <c r="E50" s="2" t="s">
        <v>163</v>
      </c>
    </row>
    <row r="51" spans="1:5">
      <c r="A51" s="5" t="s">
        <v>16</v>
      </c>
      <c r="B51" s="66"/>
      <c r="C51" s="6">
        <f t="shared" ref="C51:E59" si="4">C3+C15+C27+C39</f>
        <v>20</v>
      </c>
      <c r="D51" s="6">
        <f t="shared" si="4"/>
        <v>0</v>
      </c>
      <c r="E51" s="6">
        <f t="shared" si="4"/>
        <v>20</v>
      </c>
    </row>
    <row r="52" spans="1:5">
      <c r="A52" s="5" t="s">
        <v>29</v>
      </c>
      <c r="B52" s="66"/>
      <c r="C52" s="6">
        <f t="shared" si="4"/>
        <v>20</v>
      </c>
      <c r="D52" s="6">
        <f t="shared" si="4"/>
        <v>20</v>
      </c>
      <c r="E52" s="6">
        <f t="shared" si="4"/>
        <v>40</v>
      </c>
    </row>
    <row r="53" spans="1:5">
      <c r="A53" s="5" t="s">
        <v>30</v>
      </c>
      <c r="B53" s="66"/>
      <c r="C53" s="6">
        <f t="shared" si="4"/>
        <v>20</v>
      </c>
      <c r="D53" s="6">
        <f t="shared" si="4"/>
        <v>15</v>
      </c>
      <c r="E53" s="6">
        <f t="shared" si="4"/>
        <v>35</v>
      </c>
    </row>
    <row r="54" spans="1:5">
      <c r="A54" s="5" t="s">
        <v>31</v>
      </c>
      <c r="B54" s="66"/>
      <c r="C54" s="6">
        <f t="shared" si="4"/>
        <v>0</v>
      </c>
      <c r="D54" s="6">
        <f t="shared" si="4"/>
        <v>0</v>
      </c>
      <c r="E54" s="6">
        <f t="shared" si="4"/>
        <v>0</v>
      </c>
    </row>
    <row r="55" spans="1:5">
      <c r="A55" s="5" t="s">
        <v>32</v>
      </c>
      <c r="B55" s="66"/>
      <c r="C55" s="6">
        <f t="shared" si="4"/>
        <v>0</v>
      </c>
      <c r="D55" s="6">
        <f t="shared" si="4"/>
        <v>0</v>
      </c>
      <c r="E55" s="6">
        <f t="shared" si="4"/>
        <v>0</v>
      </c>
    </row>
    <row r="56" spans="1:5">
      <c r="A56" s="5" t="s">
        <v>33</v>
      </c>
      <c r="B56" s="66"/>
      <c r="C56" s="6">
        <f t="shared" si="4"/>
        <v>0</v>
      </c>
      <c r="D56" s="6">
        <f t="shared" si="4"/>
        <v>10</v>
      </c>
      <c r="E56" s="6">
        <f t="shared" si="4"/>
        <v>10</v>
      </c>
    </row>
    <row r="57" spans="1:5">
      <c r="A57" s="5" t="s">
        <v>34</v>
      </c>
      <c r="B57" s="66"/>
      <c r="C57" s="6">
        <f t="shared" si="4"/>
        <v>0</v>
      </c>
      <c r="D57" s="6">
        <f t="shared" si="4"/>
        <v>0</v>
      </c>
      <c r="E57" s="6">
        <f t="shared" si="4"/>
        <v>0</v>
      </c>
    </row>
    <row r="58" spans="1:5">
      <c r="A58" s="5" t="s">
        <v>8</v>
      </c>
      <c r="B58" s="66"/>
      <c r="C58" s="6">
        <f t="shared" si="4"/>
        <v>0</v>
      </c>
      <c r="D58" s="6">
        <f t="shared" si="4"/>
        <v>0</v>
      </c>
      <c r="E58" s="6">
        <f t="shared" si="4"/>
        <v>0</v>
      </c>
    </row>
    <row r="59" spans="1:5">
      <c r="A59" s="5" t="s">
        <v>8</v>
      </c>
      <c r="B59" s="66"/>
      <c r="C59" s="6">
        <f t="shared" si="4"/>
        <v>0</v>
      </c>
      <c r="D59" s="6">
        <f t="shared" si="4"/>
        <v>0</v>
      </c>
      <c r="E59" s="6">
        <f t="shared" si="4"/>
        <v>0</v>
      </c>
    </row>
    <row r="60" spans="1:5">
      <c r="A60" s="7" t="s">
        <v>35</v>
      </c>
      <c r="B60" s="66"/>
      <c r="C60" s="67">
        <f>SUM(C51:C59)</f>
        <v>60</v>
      </c>
      <c r="D60" s="67">
        <f>SUM(D51:D59)</f>
        <v>45</v>
      </c>
      <c r="E60" s="68">
        <f>SUM(E51:E59)</f>
        <v>105</v>
      </c>
    </row>
    <row r="61" spans="1:5">
      <c r="A61" s="7" t="s">
        <v>36</v>
      </c>
      <c r="B61" s="66"/>
      <c r="C61" s="67">
        <f>C60/30</f>
        <v>2</v>
      </c>
      <c r="D61" s="67">
        <f>D60/30</f>
        <v>1.5</v>
      </c>
      <c r="E61" s="68">
        <f>E60/30</f>
        <v>3.5</v>
      </c>
    </row>
  </sheetData>
  <sheetProtection selectLockedCells="1" selectUnlockedCells="1"/>
  <mergeCells count="1">
    <mergeCell ref="B1:E1"/>
  </mergeCells>
  <phoneticPr fontId="23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2017-07-25T09:43:39Z</cp:lastPrinted>
  <dcterms:created xsi:type="dcterms:W3CDTF">2012-05-25T16:52:40Z</dcterms:created>
  <dcterms:modified xsi:type="dcterms:W3CDTF">2017-07-25T09:44:19Z</dcterms:modified>
</cp:coreProperties>
</file>