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SP\Desktop\Edukator zdrowia Sylabusy 2017-2019\Edukator Zdrowia 2017-2019\"/>
    </mc:Choice>
  </mc:AlternateContent>
  <bookViews>
    <workbookView xWindow="0" yWindow="0" windowWidth="17760" windowHeight="7215" tabRatio="766"/>
  </bookViews>
  <sheets>
    <sheet name="METRYCZKA" sheetId="1" r:id="rId1"/>
    <sheet name="EFEKTY_KSZTAŁCENIA" sheetId="2" r:id="rId2"/>
    <sheet name="EFEKTY_KSZT_%" sheetId="5" r:id="rId3"/>
    <sheet name="TRESCI_KSZTAŁCENIA" sheetId="3" r:id="rId4"/>
    <sheet name="ECTS" sheetId="4" r:id="rId5"/>
  </sheets>
  <definedNames>
    <definedName name="_xlnm._FilterDatabase" localSheetId="2" hidden="1">'EFEKTY_KSZT_%'!$A$1:$N$9</definedName>
    <definedName name="_xlnm._FilterDatabase" localSheetId="1" hidden="1">EFEKTY_KSZTAŁCENIA!$A$2:$F$9</definedName>
  </definedNames>
  <calcPr calcId="152511"/>
</workbook>
</file>

<file path=xl/calcChain.xml><?xml version="1.0" encoding="utf-8"?>
<calcChain xmlns="http://schemas.openxmlformats.org/spreadsheetml/2006/main">
  <c r="G46" i="5" l="1"/>
  <c r="G51" i="5"/>
  <c r="G57" i="5"/>
  <c r="G39" i="5"/>
  <c r="G32" i="5"/>
  <c r="G26" i="5"/>
  <c r="G16" i="5"/>
  <c r="G9" i="5"/>
  <c r="G2" i="5"/>
  <c r="K8" i="5"/>
  <c r="K15" i="5"/>
  <c r="K25" i="5"/>
  <c r="K31" i="5"/>
  <c r="K38" i="5"/>
  <c r="K45" i="5"/>
  <c r="K50" i="5"/>
  <c r="K56" i="5"/>
  <c r="K60" i="5"/>
  <c r="L15" i="5"/>
  <c r="L31" i="5"/>
  <c r="L38" i="5"/>
  <c r="L45" i="5"/>
  <c r="L50" i="5"/>
  <c r="L56" i="5"/>
  <c r="H59" i="5" l="1"/>
  <c r="L59" i="5" s="1"/>
  <c r="H58" i="5"/>
  <c r="H57" i="5"/>
  <c r="I57" i="5" s="1"/>
  <c r="H30" i="5"/>
  <c r="H29" i="5"/>
  <c r="L29" i="5" s="1"/>
  <c r="H28" i="5"/>
  <c r="H27" i="5"/>
  <c r="H26" i="5"/>
  <c r="H24" i="5"/>
  <c r="H23" i="5"/>
  <c r="H22" i="5"/>
  <c r="H21" i="5"/>
  <c r="L21" i="5" s="1"/>
  <c r="H20" i="5"/>
  <c r="H19" i="5"/>
  <c r="H18" i="5"/>
  <c r="H17" i="5"/>
  <c r="H16" i="5"/>
  <c r="D12" i="4"/>
  <c r="D13" i="4" s="1"/>
  <c r="E39" i="4"/>
  <c r="E40" i="4"/>
  <c r="E42" i="4"/>
  <c r="E43" i="4"/>
  <c r="E45" i="4"/>
  <c r="E46" i="4"/>
  <c r="E47" i="4"/>
  <c r="D48" i="4"/>
  <c r="D49" i="4" s="1"/>
  <c r="C48" i="4"/>
  <c r="C49" i="4" s="1"/>
  <c r="H2" i="5"/>
  <c r="H32" i="5"/>
  <c r="H37" i="5"/>
  <c r="H46" i="5"/>
  <c r="H51" i="5"/>
  <c r="H55" i="5"/>
  <c r="H54" i="5"/>
  <c r="H53" i="5"/>
  <c r="H52" i="5"/>
  <c r="L52" i="5" s="1"/>
  <c r="H49" i="5"/>
  <c r="H48" i="5"/>
  <c r="H47" i="5"/>
  <c r="L47" i="5" s="1"/>
  <c r="H44" i="5"/>
  <c r="H43" i="5"/>
  <c r="H42" i="5"/>
  <c r="L42" i="5" s="1"/>
  <c r="H41" i="5"/>
  <c r="H40" i="5"/>
  <c r="H39" i="5"/>
  <c r="H36" i="5"/>
  <c r="H35" i="5"/>
  <c r="L35" i="5" s="1"/>
  <c r="H34" i="5"/>
  <c r="H33" i="5"/>
  <c r="H14" i="5"/>
  <c r="H13" i="5"/>
  <c r="H12" i="5"/>
  <c r="L12" i="5" s="1"/>
  <c r="H11" i="5"/>
  <c r="H10" i="5"/>
  <c r="H9" i="5"/>
  <c r="H7" i="5"/>
  <c r="H6" i="5"/>
  <c r="H5" i="5"/>
  <c r="L5" i="5" s="1"/>
  <c r="H4" i="5"/>
  <c r="H3" i="5"/>
  <c r="E15" i="4"/>
  <c r="E16" i="4"/>
  <c r="E18" i="4"/>
  <c r="E54" i="4" s="1"/>
  <c r="E19" i="4"/>
  <c r="E20" i="4"/>
  <c r="E21" i="4"/>
  <c r="E22" i="4"/>
  <c r="E23" i="4"/>
  <c r="E32" i="4"/>
  <c r="D24" i="4"/>
  <c r="D25" i="4" s="1"/>
  <c r="E3" i="4"/>
  <c r="E4" i="4"/>
  <c r="E5" i="4"/>
  <c r="E6" i="4"/>
  <c r="E7" i="4"/>
  <c r="E8" i="4"/>
  <c r="E9" i="4"/>
  <c r="E10" i="4"/>
  <c r="E11" i="4"/>
  <c r="C12" i="4"/>
  <c r="C13" i="4" s="1"/>
  <c r="E27" i="4"/>
  <c r="E28" i="4"/>
  <c r="E29" i="4"/>
  <c r="E53" i="4" s="1"/>
  <c r="E30" i="4"/>
  <c r="E31" i="4"/>
  <c r="E33" i="4"/>
  <c r="E34" i="4"/>
  <c r="E35" i="4"/>
  <c r="B1" i="4"/>
  <c r="C36" i="4"/>
  <c r="C37" i="4" s="1"/>
  <c r="D36" i="4"/>
  <c r="D37" i="4" s="1"/>
  <c r="C51" i="4"/>
  <c r="D51" i="4"/>
  <c r="C52" i="4"/>
  <c r="D52" i="4"/>
  <c r="C53" i="4"/>
  <c r="D53" i="4"/>
  <c r="C54" i="4"/>
  <c r="D54" i="4"/>
  <c r="C55" i="4"/>
  <c r="D55" i="4"/>
  <c r="C56" i="4"/>
  <c r="D56" i="4"/>
  <c r="C57" i="4"/>
  <c r="D57" i="4"/>
  <c r="C58" i="4"/>
  <c r="D58" i="4"/>
  <c r="C59" i="4"/>
  <c r="D59" i="4"/>
  <c r="C1" i="2"/>
  <c r="C1" i="3"/>
  <c r="E51" i="4" l="1"/>
  <c r="E59" i="4"/>
  <c r="E24" i="4"/>
  <c r="E25" i="4" s="1"/>
  <c r="E48" i="4"/>
  <c r="E49" i="4" s="1"/>
  <c r="E36" i="4"/>
  <c r="E37" i="4" s="1"/>
  <c r="E57" i="4"/>
  <c r="E58" i="4"/>
  <c r="E52" i="4"/>
  <c r="E56" i="4"/>
  <c r="E55" i="4"/>
  <c r="D60" i="4"/>
  <c r="D61" i="4" s="1"/>
  <c r="C60" i="4"/>
  <c r="C61" i="4" s="1"/>
  <c r="E12" i="4"/>
  <c r="E13" i="4" s="1"/>
  <c r="J5" i="5"/>
  <c r="K5" i="5"/>
  <c r="J10" i="5"/>
  <c r="J14" i="5"/>
  <c r="K14" i="5"/>
  <c r="I36" i="5"/>
  <c r="K36" i="5"/>
  <c r="J42" i="5"/>
  <c r="K42" i="5"/>
  <c r="J48" i="5"/>
  <c r="K48" i="5"/>
  <c r="J54" i="5"/>
  <c r="K54" i="5"/>
  <c r="K37" i="5"/>
  <c r="I19" i="5"/>
  <c r="L19" i="5"/>
  <c r="J23" i="5"/>
  <c r="K23" i="5"/>
  <c r="J28" i="5"/>
  <c r="J6" i="5"/>
  <c r="K6" i="5"/>
  <c r="I11" i="5"/>
  <c r="I33" i="5"/>
  <c r="L33" i="5"/>
  <c r="I39" i="5"/>
  <c r="L39" i="5"/>
  <c r="J43" i="5"/>
  <c r="K43" i="5"/>
  <c r="I49" i="5"/>
  <c r="K49" i="5"/>
  <c r="J55" i="5"/>
  <c r="K55" i="5"/>
  <c r="I32" i="5"/>
  <c r="L32" i="5"/>
  <c r="I16" i="5"/>
  <c r="L16" i="5"/>
  <c r="I20" i="5"/>
  <c r="L20" i="5"/>
  <c r="I24" i="5"/>
  <c r="K24" i="5"/>
  <c r="J29" i="5"/>
  <c r="K29" i="5"/>
  <c r="J58" i="5"/>
  <c r="L58" i="5"/>
  <c r="I3" i="5"/>
  <c r="I7" i="5"/>
  <c r="K7" i="5"/>
  <c r="I12" i="5"/>
  <c r="K12" i="5"/>
  <c r="J34" i="5"/>
  <c r="L34" i="5"/>
  <c r="J40" i="5"/>
  <c r="L40" i="5"/>
  <c r="J44" i="5"/>
  <c r="K44" i="5"/>
  <c r="J52" i="5"/>
  <c r="K52" i="5"/>
  <c r="L51" i="5"/>
  <c r="J17" i="5"/>
  <c r="L17" i="5"/>
  <c r="I21" i="5"/>
  <c r="K21" i="5"/>
  <c r="I26" i="5"/>
  <c r="K26" i="5" s="1"/>
  <c r="I30" i="5"/>
  <c r="K30" i="5"/>
  <c r="I58" i="5"/>
  <c r="K57" i="5" s="1"/>
  <c r="J4" i="5"/>
  <c r="J9" i="5"/>
  <c r="I13" i="5"/>
  <c r="K13" i="5"/>
  <c r="J35" i="5"/>
  <c r="K35" i="5"/>
  <c r="J41" i="5"/>
  <c r="L41" i="5"/>
  <c r="J47" i="5"/>
  <c r="K47" i="5"/>
  <c r="I53" i="5"/>
  <c r="K53" i="5"/>
  <c r="J46" i="5"/>
  <c r="L46" i="5"/>
  <c r="I18" i="5"/>
  <c r="L18" i="5"/>
  <c r="J22" i="5"/>
  <c r="K22" i="5"/>
  <c r="I27" i="5"/>
  <c r="J57" i="5"/>
  <c r="L57" i="5"/>
  <c r="I59" i="5"/>
  <c r="K59" i="5"/>
  <c r="J59" i="5"/>
  <c r="I22" i="5"/>
  <c r="I28" i="5"/>
  <c r="I47" i="5"/>
  <c r="I46" i="5"/>
  <c r="K46" i="5" s="1"/>
  <c r="I55" i="5"/>
  <c r="J27" i="5"/>
  <c r="J2" i="5"/>
  <c r="J26" i="5"/>
  <c r="J30" i="5"/>
  <c r="I29" i="5"/>
  <c r="I23" i="5"/>
  <c r="J20" i="5"/>
  <c r="J24" i="5"/>
  <c r="J19" i="5"/>
  <c r="I17" i="5"/>
  <c r="J16" i="5"/>
  <c r="J21" i="5"/>
  <c r="J18" i="5"/>
  <c r="I4" i="5"/>
  <c r="I35" i="5"/>
  <c r="J3" i="5"/>
  <c r="I6" i="5"/>
  <c r="I34" i="5"/>
  <c r="I43" i="5"/>
  <c r="I54" i="5"/>
  <c r="J37" i="5"/>
  <c r="J7" i="5"/>
  <c r="J39" i="5"/>
  <c r="I42" i="5"/>
  <c r="J51" i="5"/>
  <c r="I52" i="5"/>
  <c r="I40" i="5"/>
  <c r="I51" i="5"/>
  <c r="K51" i="5" s="1"/>
  <c r="J36" i="5"/>
  <c r="I37" i="5"/>
  <c r="I14" i="5"/>
  <c r="J13" i="5"/>
  <c r="I9" i="5"/>
  <c r="J12" i="5"/>
  <c r="I5" i="5"/>
  <c r="I2" i="5"/>
  <c r="K2" i="5" s="1"/>
  <c r="J32" i="5"/>
  <c r="I44" i="5"/>
  <c r="J11" i="5"/>
  <c r="J33" i="5"/>
  <c r="I41" i="5"/>
  <c r="J49" i="5"/>
  <c r="I10" i="5"/>
  <c r="I48" i="5"/>
  <c r="J53" i="5"/>
  <c r="K32" i="5" l="1"/>
  <c r="K39" i="5"/>
  <c r="K16" i="5"/>
  <c r="E60" i="4"/>
  <c r="E61" i="4" s="1"/>
  <c r="N51" i="5"/>
  <c r="R5" i="5" s="1"/>
  <c r="K9" i="5"/>
  <c r="M2" i="5" s="1"/>
  <c r="Q2" i="5" s="1"/>
  <c r="M51" i="5"/>
  <c r="Q5" i="5" s="1"/>
  <c r="M32" i="5"/>
  <c r="Q3" i="5" s="1"/>
  <c r="N32" i="5"/>
  <c r="R3" i="5" s="1"/>
  <c r="N46" i="5"/>
  <c r="R4" i="5" s="1"/>
  <c r="R2" i="5"/>
  <c r="M46" i="5"/>
  <c r="Q4" i="5" s="1"/>
  <c r="Q6" i="5" l="1"/>
  <c r="Q7" i="5" s="1"/>
  <c r="R6" i="5"/>
  <c r="R7" i="5" s="1"/>
</calcChain>
</file>

<file path=xl/sharedStrings.xml><?xml version="1.0" encoding="utf-8"?>
<sst xmlns="http://schemas.openxmlformats.org/spreadsheetml/2006/main" count="277" uniqueCount="173">
  <si>
    <t>Kod modułu</t>
  </si>
  <si>
    <t>Jednostka realizująca</t>
  </si>
  <si>
    <t>Kierunek</t>
  </si>
  <si>
    <t>Specjalność</t>
  </si>
  <si>
    <t>Profil kształcenia</t>
  </si>
  <si>
    <t>Poziom kształcenia (studiów)</t>
  </si>
  <si>
    <t>Tryb prowadzenia studiów</t>
  </si>
  <si>
    <t>Język prowadzenia zajęć</t>
  </si>
  <si>
    <t>…</t>
  </si>
  <si>
    <t>numer efektu kształcenia (symbol)</t>
  </si>
  <si>
    <t>Student, który zaliczył moduł (przedmiot)
wie/umie/potrafi:</t>
  </si>
  <si>
    <t>Odniesienie do efektów kształcenia dla programu (EKK)</t>
  </si>
  <si>
    <t>Odniesienie do efektów kształcenia dla dla obszaru (EKO)</t>
  </si>
  <si>
    <t>EK1</t>
  </si>
  <si>
    <t>EK2</t>
  </si>
  <si>
    <t>EK3</t>
  </si>
  <si>
    <t>Wykład</t>
  </si>
  <si>
    <t>Ćw.</t>
  </si>
  <si>
    <t>Zajęcia seminaryjne</t>
  </si>
  <si>
    <t>Zajęcia laboratoryjne</t>
  </si>
  <si>
    <t>Inne</t>
  </si>
  <si>
    <t>Wymagania wstępne i dodatkowe</t>
  </si>
  <si>
    <t>Zalecana literatura i pomoce naukowe</t>
  </si>
  <si>
    <t>Narzędzia dydaktyczne:</t>
  </si>
  <si>
    <t>Forma nakładu pracy studenta
(udział w zajęciach, aktywność, przygotowanie sprawozdania, itp.)</t>
  </si>
  <si>
    <t>NR* SEMESTRU</t>
  </si>
  <si>
    <t>Godzina kontaktowa [h]</t>
  </si>
  <si>
    <t>Praca własna studenta [h]</t>
  </si>
  <si>
    <t>Obciążenie studenta [h]</t>
  </si>
  <si>
    <t>Ćwiczenia</t>
  </si>
  <si>
    <t>Seminaria</t>
  </si>
  <si>
    <t>Laboratorium</t>
  </si>
  <si>
    <t>Zaliczenie</t>
  </si>
  <si>
    <t>Egzamin</t>
  </si>
  <si>
    <t>Inne (np.konsultacje, praca przejściowa)</t>
  </si>
  <si>
    <t>Sumaryczne obciążenie pracą studenta</t>
  </si>
  <si>
    <t>Punkty ECTS za moduł</t>
  </si>
  <si>
    <t>Forma nakładu pracy studenta</t>
  </si>
  <si>
    <t>DLA MODUŁU</t>
  </si>
  <si>
    <t>SUMA [h]
Godzin kontaktowych</t>
  </si>
  <si>
    <t>SUMA [h] Pracy własnej studenta</t>
  </si>
  <si>
    <t>SUMA [h] Obciążenia studenta</t>
  </si>
  <si>
    <t>ogólno-akademicki</t>
  </si>
  <si>
    <t>polski</t>
  </si>
  <si>
    <t>ndst (2.0)</t>
  </si>
  <si>
    <t>Metody walidacji końcowych efektów kształcenia</t>
  </si>
  <si>
    <t>dst (3.0)</t>
  </si>
  <si>
    <t>d.db (3.5)</t>
  </si>
  <si>
    <t>db (4.0)</t>
  </si>
  <si>
    <t>p.db (4.5)</t>
  </si>
  <si>
    <t>bdb (5.0)</t>
  </si>
  <si>
    <t>numer efektu kształcenia (EK_n)</t>
  </si>
  <si>
    <t>Odniesienie do efektów kształcenia dla programu K_n [%]</t>
  </si>
  <si>
    <t>Suma</t>
  </si>
  <si>
    <t>Odniesienie do efektów kształcenia dla dla obszaru 
(EKO)</t>
  </si>
  <si>
    <t>Odniesienie do efektów kształcenia dla dla obszaru medycznego MK_n lub społecznego SK_N [%]</t>
  </si>
  <si>
    <t>Symbol obszaru</t>
  </si>
  <si>
    <t>Odniesienie do efektów kształcenia dla dla obszaru medycznego 
MK_n [%]</t>
  </si>
  <si>
    <t>Odniesienie do efektów kształcenia dla dla obszaru  społecznego 
SK_N [%]</t>
  </si>
  <si>
    <t>Odniesienie do efektów kształcenia dla obszaru społecznego 
S_n=Σ(K_n*SK_n)</t>
  </si>
  <si>
    <t>Procent osadzenia w naukach medycznych 
M</t>
  </si>
  <si>
    <t>Procent osadzenia w naukach społecznych 
S</t>
  </si>
  <si>
    <t xml:space="preserve">numer efektu kształcenia </t>
  </si>
  <si>
    <t>Procent odniesienia do efektów kształcenia dla obszaru medycznego</t>
  </si>
  <si>
    <t>Procent odniesienia do efektów kształcenia dla obszaru społecznego</t>
  </si>
  <si>
    <t>Średnia</t>
  </si>
  <si>
    <r>
      <t>Odniesienie do efektów kształcenia dla obszaru medycznego 
M_n=</t>
    </r>
    <r>
      <rPr>
        <b/>
        <sz val="10"/>
        <rFont val="Arial"/>
        <family val="2"/>
        <charset val="238"/>
      </rPr>
      <t>Σ(</t>
    </r>
    <r>
      <rPr>
        <b/>
        <sz val="10"/>
        <rFont val="Arial"/>
        <family val="2"/>
      </rPr>
      <t>K_n*MK_n)</t>
    </r>
  </si>
  <si>
    <t>ECTS</t>
  </si>
  <si>
    <t>Semestr(y)</t>
  </si>
  <si>
    <t>Koordynator modułu/przedmiotu</t>
  </si>
  <si>
    <t>Cel główny modułu/przedmiotu:</t>
  </si>
  <si>
    <t>Student po zakończeniu kursu otrzymuje ocenę, która jest śrenią z ocen stanowiących weryfikację każdego założonego efektu kształcenia.
Oceny w ramach każdej formy weryfikacji dokonuje się zgodnie z poniższą skalą:</t>
  </si>
  <si>
    <t>60%-67%</t>
  </si>
  <si>
    <t>68%-75%</t>
  </si>
  <si>
    <t>76%-83%</t>
  </si>
  <si>
    <t>84%-91%</t>
  </si>
  <si>
    <t>92%-100%</t>
  </si>
  <si>
    <t>poniżej 60%</t>
  </si>
  <si>
    <t xml:space="preserve">Treść kształcenia modułu/przedmiotu: </t>
  </si>
  <si>
    <t>Opis efektów kształcenia dla modułu/przedmiotu:</t>
  </si>
  <si>
    <t>Macierz efektów kształcenia dla modułu/przedmiotu w odniesieniu do formy zajęć dydaktycznych.</t>
  </si>
  <si>
    <t>Nakład pracy studenta (bilans punktów ECTS) dla modułu/przedmiotu:</t>
  </si>
  <si>
    <t>Sposób weryfikacji efektów kształcenia</t>
  </si>
  <si>
    <t>Ocena efektów kształcenia</t>
  </si>
  <si>
    <t>Dane kontaktowe Jednostki</t>
  </si>
  <si>
    <t>Kierownik Jednostki</t>
  </si>
  <si>
    <t>NR SEMESTRU</t>
  </si>
  <si>
    <t>Zdrowie Publiczne</t>
  </si>
  <si>
    <t>II stopień</t>
  </si>
  <si>
    <t>x</t>
  </si>
  <si>
    <t>-</t>
  </si>
  <si>
    <t>EK4</t>
  </si>
  <si>
    <t>cząstkowe i  końcowe zaliczenie pisemne</t>
  </si>
  <si>
    <t>prezentacje  na seminarium,końcowe zaliczenie praktyczne</t>
  </si>
  <si>
    <t>Edukator Zdrowia</t>
  </si>
  <si>
    <t xml:space="preserve">Przekazanie wiedzy dotyczącej rodzajów profilaktyki, opracowywania programów zdrowotnych oraz prowadzenia kampanii społecznych w tym zakresie. Poznanie zagadnień związanych z jakością w ochronie zdrowia i znajomienie się z zasadami ewaluacji programów zdrowotnych. </t>
  </si>
  <si>
    <t>1. Komputer,  2. Projektor multinedialny,  3.Rzutnik,   4. Prezentacje multimedialne,  5. Publikacje naukowe</t>
  </si>
  <si>
    <t>1. Praktyka i teoria promocji zdrowia.  Karski J, CeDeWu,  Warszawa 2011, 2. Zdrowie publiczne.  Kulik T.,Pacian A., Wydawnictwo Lekarskie PZWL Warszawa 2014 3. platformy internetowe,  4. akty prawne</t>
  </si>
  <si>
    <t>1.Profilaktyka a promocja zdrowia.  2. Diagnoza problemów i potrzeb zdrowotnych  3. Zasady opracowywania programów zdrowotych i ich ewaluacji. 4. Programy profilaktyczne w Polsce. 5. Zasady dobrej praktyki w zakresie opracowywania i prowadzenia programów zdrowotynych. 6. Współpraca ze środkami masowego przekazu, lokalnymi społecznościami i organizacjami pozarządowymi.</t>
  </si>
  <si>
    <t xml:space="preserve">Potrafi rozpzoznać, zdiagnozować problemy i potrzeby zdrowotrne populacji oraz opracować i wdrożyć program zdrowotny. </t>
  </si>
  <si>
    <t>Zna zagrożenia zdrowia i problemy zdrowotne ludności Polski i społeczeństwa lokalnego.</t>
  </si>
  <si>
    <t>Potrafi prezentować i wyjaśniać problemy z zakresu ochrony zdrowia w sposób dostosowany do przygotowania osób oraz grup docelowych.</t>
  </si>
  <si>
    <t xml:space="preserve"> Zna programy profilaktyczno-promocyjne realizowane w Polsce oraz programy finansowane w ramach powszechnego ubezpieczenia zdrowotnego.</t>
  </si>
  <si>
    <t xml:space="preserve">Rozróżnia typy kontraktów na świadczenie usług zdrowotnych.               </t>
  </si>
  <si>
    <t>Ma pogłębioną wiedze na temat podstaw prawnych udzielania świadczeń zdrowotnych i realizowania programów zdrowotnych.</t>
  </si>
  <si>
    <t>Zna zasady dobrej praktyki w zakresie opracowywania i prowadzenia programów zdrowotynych.</t>
  </si>
  <si>
    <t xml:space="preserve">Zna zasady budowy strategii programów zdrowotnych i społecznych </t>
  </si>
  <si>
    <t xml:space="preserve">                                                                                                                                         Potrafi sformułować plan działań odpowiadający potrzebom pacjenta, klienta oraz grupy społecznej i posiada umiejętności tworzenia, wdrażania oraz modyfikacji lokalnych projektów i działań w obszarze ochrony zdrowia publicznego.              </t>
  </si>
  <si>
    <t>K_U03</t>
  </si>
  <si>
    <t>Posiada umiejętności korzystania z wiedzy z zakresu zasad dobrej praktyki w zakresie opracowywania i prowadzenia programów zdrowotnych. Wykazuje znajomość zasad planowania badań oraz nowoczesnych
technik zbierania danych i narzędzi badawczych</t>
  </si>
  <si>
    <t xml:space="preserve">Posiada wiedę dotyczącą wystąpień publicznych oraz zasad prowadzenia edukacji zdrowotnej. </t>
  </si>
  <si>
    <t>Posiada umiejętność współpracy ze środkami masowego przekazu, lokalnymi społecznościami a także organizacjami pozarządowymi</t>
  </si>
  <si>
    <t>K_U05</t>
  </si>
  <si>
    <t>K_U07</t>
  </si>
  <si>
    <t>K_U02</t>
  </si>
  <si>
    <t>K_U10</t>
  </si>
  <si>
    <t xml:space="preserve">K_U05                    25%                            </t>
  </si>
  <si>
    <t>K_U03                       25 %</t>
  </si>
  <si>
    <t>K_W01                   25%</t>
  </si>
  <si>
    <t xml:space="preserve">K_U015                  25%                              </t>
  </si>
  <si>
    <t xml:space="preserve">M2_U04  15%              M2_U07  15%
 M2_U09   25%
S2A_U01 15%
  S2A_U02  15%
S2A_U03 15%                                                                          </t>
  </si>
  <si>
    <t>M2_U04  15%         M2_U07  15%
M2_U09  25%
S2A_U01 15%
S2A_U02 15%
S2A_U03 15%</t>
  </si>
  <si>
    <t>M2_U03 15%
M2_U04 10%
M2_U05 15%
M2_U06 10%
M2_U07 10%
S2A_U02 10%
S2A_U03 10%
S2A_U04 10%
S2A_U07 10%</t>
  </si>
  <si>
    <t>M2_U03 20%         M2_U04 20%          M2_U07 20%       S2A_U03 20%       S2A_U08 20%</t>
  </si>
  <si>
    <t>K_W07                    50%</t>
  </si>
  <si>
    <t>K_W08                     50%</t>
  </si>
  <si>
    <t>M2_W05 25%
M2_W08 15%
M2_W09 15%
S2A_W05 15%
S2A_W07 15%
S2A_W08 15%</t>
  </si>
  <si>
    <t>M2_W04 25%
M2_W06 15%
M2_W08 15%
S2A_W04 15%
S2A_W05 15%
S2A_W09 15%</t>
  </si>
  <si>
    <t>K_U07                  100%</t>
  </si>
  <si>
    <t xml:space="preserve">M2_U05 25%      S2A_U02 25%       S2A_U07 25%      S2A_U10 25% </t>
  </si>
  <si>
    <t>K_U02                    50%</t>
  </si>
  <si>
    <t>K_U10                           50%</t>
  </si>
  <si>
    <t>M2_U07 20%
S2A_U01 20%
S2A_U06 20%
S2A_U08 20%
S2A_U10 20%</t>
  </si>
  <si>
    <t xml:space="preserve">M2_U05 50%  M2_U07 25%
 S2A_U07 25% </t>
  </si>
  <si>
    <t>M2_U04</t>
  </si>
  <si>
    <t>S2A_U03</t>
  </si>
  <si>
    <t xml:space="preserve">M2_U07 </t>
  </si>
  <si>
    <t xml:space="preserve">M2_U09 </t>
  </si>
  <si>
    <t>S2A_U01</t>
  </si>
  <si>
    <t>S2A_U02</t>
  </si>
  <si>
    <t>KW_01</t>
  </si>
  <si>
    <t xml:space="preserve">M2_U04 </t>
  </si>
  <si>
    <t>M2_U03</t>
  </si>
  <si>
    <t>M2_U05</t>
  </si>
  <si>
    <t>M2_U06</t>
  </si>
  <si>
    <t>M2_U07</t>
  </si>
  <si>
    <t>S2A_U04</t>
  </si>
  <si>
    <t>S2A_U07</t>
  </si>
  <si>
    <t>K_U015</t>
  </si>
  <si>
    <t>S2A_U08</t>
  </si>
  <si>
    <t>KW_07</t>
  </si>
  <si>
    <t>M2_W05</t>
  </si>
  <si>
    <t>M2_W08</t>
  </si>
  <si>
    <t>M2_W09</t>
  </si>
  <si>
    <t>S2A_W05</t>
  </si>
  <si>
    <t>S2A_W07</t>
  </si>
  <si>
    <t>S2A_W08</t>
  </si>
  <si>
    <t>KW_08</t>
  </si>
  <si>
    <t>M2_W04</t>
  </si>
  <si>
    <t>M2_W06</t>
  </si>
  <si>
    <t>S2A_W04</t>
  </si>
  <si>
    <t>S2A_W09</t>
  </si>
  <si>
    <t>S2A_U010</t>
  </si>
  <si>
    <t>S2A_U06</t>
  </si>
  <si>
    <t>nie</t>
  </si>
  <si>
    <t>Profilaktyka i edukacja w praktyce</t>
  </si>
  <si>
    <t>Nazwa przedmiotu</t>
  </si>
  <si>
    <t>SYLABUS PRZEDMIOTU</t>
  </si>
  <si>
    <t>niestacjonarne</t>
  </si>
  <si>
    <t>41-902 Bytom, Piekarska 18
email: sekretariatpsp@sum.edu.pl, tel. (32) 397 6 528, (32) 397 6 200 wewn. 520. http://www.profilaktyka.sum.edu.pl</t>
  </si>
  <si>
    <t>Zakład Medycyny Społecznej i Profilaktyki, Wydział Zdrowia Publicznego w Bytomiu, Śląski Uniwersytet Medyczny w Katowicach</t>
  </si>
  <si>
    <t>dr n.med. Ewa Zbrojkiewicz</t>
  </si>
  <si>
    <t>dr hab. n. med. Piotr Rozentryt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</si>
</sst>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name val="Verdana"/>
      <family val="2"/>
      <charset val="1"/>
    </font>
    <font>
      <b/>
      <sz val="8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Times New Roman"/>
      <family val="1"/>
    </font>
    <font>
      <sz val="11"/>
      <color indexed="8"/>
      <name val="Times New Roman"/>
      <family val="1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45"/>
        <bgColor indexed="29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49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 diagonalUp="1"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 style="thin">
        <color indexed="59"/>
      </diagonal>
    </border>
    <border>
      <left style="thin">
        <color indexed="59"/>
      </left>
      <right style="thin">
        <color indexed="59"/>
      </right>
      <top style="thin">
        <color indexed="5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9"/>
      </left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59"/>
      </right>
      <top style="thin">
        <color indexed="59"/>
      </top>
      <bottom style="thin">
        <color indexed="5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3" fillId="3" borderId="1" applyNumberFormat="0" applyAlignment="0" applyProtection="0"/>
    <xf numFmtId="0" fontId="4" fillId="2" borderId="2" applyNumberFormat="0" applyAlignment="0" applyProtection="0"/>
    <xf numFmtId="0" fontId="5" fillId="15" borderId="0" applyNumberFormat="0" applyBorder="0" applyAlignment="0" applyProtection="0"/>
    <xf numFmtId="0" fontId="6" fillId="0" borderId="3" applyNumberFormat="0" applyFill="0" applyAlignment="0" applyProtection="0"/>
    <xf numFmtId="0" fontId="7" fillId="16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8" borderId="0" applyNumberFormat="0" applyBorder="0" applyAlignment="0" applyProtection="0"/>
    <xf numFmtId="0" fontId="27" fillId="0" borderId="0"/>
    <xf numFmtId="0" fontId="27" fillId="0" borderId="0"/>
    <xf numFmtId="0" fontId="12" fillId="2" borderId="1" applyNumberFormat="0" applyAlignment="0" applyProtection="0"/>
    <xf numFmtId="0" fontId="13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7" fillId="4" borderId="8" applyNumberFormat="0" applyAlignment="0" applyProtection="0"/>
    <xf numFmtId="0" fontId="17" fillId="17" borderId="0" applyNumberFormat="0" applyBorder="0" applyAlignment="0" applyProtection="0"/>
  </cellStyleXfs>
  <cellXfs count="120">
    <xf numFmtId="0" fontId="0" fillId="0" borderId="0" xfId="0"/>
    <xf numFmtId="0" fontId="27" fillId="0" borderId="0" xfId="35"/>
    <xf numFmtId="0" fontId="20" fillId="8" borderId="9" xfId="0" applyFont="1" applyFill="1" applyBorder="1" applyAlignment="1">
      <alignment horizontal="center" vertical="center" wrapText="1"/>
    </xf>
    <xf numFmtId="0" fontId="22" fillId="8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0" fillId="0" borderId="9" xfId="0" applyFont="1" applyFill="1" applyBorder="1" applyAlignment="1">
      <alignment horizontal="center" vertical="center" wrapText="1"/>
    </xf>
    <xf numFmtId="0" fontId="0" fillId="6" borderId="9" xfId="0" applyFill="1" applyBorder="1"/>
    <xf numFmtId="0" fontId="20" fillId="6" borderId="9" xfId="0" applyFont="1" applyFill="1" applyBorder="1" applyAlignment="1">
      <alignment horizontal="center" vertical="center" wrapText="1"/>
    </xf>
    <xf numFmtId="0" fontId="23" fillId="6" borderId="9" xfId="0" applyFont="1" applyFill="1" applyBorder="1"/>
    <xf numFmtId="0" fontId="20" fillId="6" borderId="9" xfId="0" applyFont="1" applyFill="1" applyBorder="1"/>
    <xf numFmtId="0" fontId="0" fillId="6" borderId="10" xfId="0" applyFill="1" applyBorder="1" applyAlignment="1">
      <alignment horizontal="center"/>
    </xf>
    <xf numFmtId="0" fontId="19" fillId="6" borderId="9" xfId="0" applyFont="1" applyFill="1" applyBorder="1"/>
    <xf numFmtId="0" fontId="24" fillId="6" borderId="9" xfId="0" applyFont="1" applyFill="1" applyBorder="1"/>
    <xf numFmtId="0" fontId="20" fillId="8" borderId="11" xfId="35" applyFont="1" applyFill="1" applyBorder="1" applyAlignment="1">
      <alignment horizontal="center" vertical="center" wrapText="1"/>
    </xf>
    <xf numFmtId="0" fontId="21" fillId="0" borderId="0" xfId="0" applyFont="1" applyBorder="1" applyAlignment="1">
      <alignment vertical="center" wrapText="1"/>
    </xf>
    <xf numFmtId="0" fontId="20" fillId="8" borderId="12" xfId="36" applyFont="1" applyFill="1" applyBorder="1" applyAlignment="1">
      <alignment horizontal="center" vertical="center" wrapText="1"/>
    </xf>
    <xf numFmtId="0" fontId="20" fillId="8" borderId="13" xfId="36" applyFont="1" applyFill="1" applyBorder="1" applyAlignment="1">
      <alignment horizontal="center" vertical="center" wrapText="1"/>
    </xf>
    <xf numFmtId="0" fontId="20" fillId="8" borderId="11" xfId="36" applyFont="1" applyFill="1" applyBorder="1" applyAlignment="1">
      <alignment horizontal="center" vertical="center" wrapText="1"/>
    </xf>
    <xf numFmtId="0" fontId="27" fillId="0" borderId="0" xfId="35" applyAlignment="1">
      <alignment wrapText="1"/>
    </xf>
    <xf numFmtId="0" fontId="29" fillId="8" borderId="9" xfId="0" applyFont="1" applyFill="1" applyBorder="1"/>
    <xf numFmtId="0" fontId="30" fillId="0" borderId="12" xfId="0" applyFont="1" applyBorder="1" applyAlignment="1">
      <alignment wrapText="1"/>
    </xf>
    <xf numFmtId="0" fontId="29" fillId="8" borderId="14" xfId="0" applyFont="1" applyFill="1" applyBorder="1"/>
    <xf numFmtId="0" fontId="30" fillId="0" borderId="12" xfId="0" applyFont="1" applyBorder="1" applyAlignment="1">
      <alignment horizontal="left" wrapText="1"/>
    </xf>
    <xf numFmtId="0" fontId="30" fillId="0" borderId="0" xfId="0" applyFont="1"/>
    <xf numFmtId="0" fontId="29" fillId="8" borderId="15" xfId="0" applyFont="1" applyFill="1" applyBorder="1"/>
    <xf numFmtId="0" fontId="20" fillId="8" borderId="16" xfId="35" applyFont="1" applyFill="1" applyBorder="1" applyAlignment="1">
      <alignment horizontal="center" vertical="center" wrapText="1"/>
    </xf>
    <xf numFmtId="0" fontId="30" fillId="18" borderId="12" xfId="0" applyFont="1" applyFill="1" applyBorder="1" applyAlignment="1">
      <alignment wrapText="1"/>
    </xf>
    <xf numFmtId="0" fontId="26" fillId="0" borderId="17" xfId="0" applyFont="1" applyBorder="1" applyAlignment="1">
      <alignment wrapText="1"/>
    </xf>
    <xf numFmtId="0" fontId="26" fillId="0" borderId="0" xfId="0" applyFont="1" applyBorder="1" applyAlignment="1">
      <alignment vertical="center" wrapText="1"/>
    </xf>
    <xf numFmtId="0" fontId="26" fillId="0" borderId="18" xfId="0" applyFont="1" applyBorder="1" applyAlignment="1">
      <alignment vertical="center" wrapText="1"/>
    </xf>
    <xf numFmtId="0" fontId="20" fillId="8" borderId="14" xfId="0" applyFont="1" applyFill="1" applyBorder="1" applyAlignment="1">
      <alignment horizontal="center" vertical="center" wrapText="1"/>
    </xf>
    <xf numFmtId="0" fontId="22" fillId="8" borderId="14" xfId="0" applyFont="1" applyFill="1" applyBorder="1" applyAlignment="1">
      <alignment horizontal="center" vertical="center" wrapText="1"/>
    </xf>
    <xf numFmtId="0" fontId="20" fillId="8" borderId="14" xfId="35" applyFont="1" applyFill="1" applyBorder="1" applyAlignment="1">
      <alignment horizontal="center" vertical="center" wrapText="1"/>
    </xf>
    <xf numFmtId="0" fontId="20" fillId="8" borderId="19" xfId="0" applyFont="1" applyFill="1" applyBorder="1" applyAlignment="1">
      <alignment horizontal="center" vertical="center" wrapText="1"/>
    </xf>
    <xf numFmtId="0" fontId="26" fillId="19" borderId="20" xfId="0" applyFont="1" applyFill="1" applyBorder="1" applyAlignment="1">
      <alignment vertical="top" wrapText="1"/>
    </xf>
    <xf numFmtId="0" fontId="26" fillId="19" borderId="13" xfId="0" applyFont="1" applyFill="1" applyBorder="1" applyAlignment="1">
      <alignment vertical="top" wrapText="1"/>
    </xf>
    <xf numFmtId="0" fontId="30" fillId="0" borderId="9" xfId="0" applyFont="1" applyFill="1" applyBorder="1" applyAlignment="1">
      <alignment horizontal="center"/>
    </xf>
    <xf numFmtId="0" fontId="30" fillId="0" borderId="9" xfId="0" applyFont="1" applyBorder="1"/>
    <xf numFmtId="0" fontId="0" fillId="0" borderId="12" xfId="0" applyBorder="1"/>
    <xf numFmtId="0" fontId="0" fillId="0" borderId="9" xfId="0" applyFont="1" applyFill="1" applyBorder="1" applyAlignment="1">
      <alignment horizontal="center"/>
    </xf>
    <xf numFmtId="0" fontId="0" fillId="0" borderId="9" xfId="0" applyBorder="1"/>
    <xf numFmtId="0" fontId="0" fillId="0" borderId="12" xfId="0" applyFill="1" applyBorder="1" applyAlignment="1">
      <alignment horizontal="center"/>
    </xf>
    <xf numFmtId="0" fontId="0" fillId="18" borderId="12" xfId="0" applyFill="1" applyBorder="1"/>
    <xf numFmtId="0" fontId="23" fillId="18" borderId="12" xfId="0" applyFont="1" applyFill="1" applyBorder="1"/>
    <xf numFmtId="0" fontId="20" fillId="18" borderId="12" xfId="0" applyFont="1" applyFill="1" applyBorder="1"/>
    <xf numFmtId="0" fontId="30" fillId="0" borderId="0" xfId="35" applyFont="1"/>
    <xf numFmtId="0" fontId="30" fillId="0" borderId="12" xfId="0" applyFont="1" applyBorder="1"/>
    <xf numFmtId="9" fontId="30" fillId="0" borderId="12" xfId="0" applyNumberFormat="1" applyFont="1" applyBorder="1"/>
    <xf numFmtId="9" fontId="30" fillId="0" borderId="12" xfId="0" applyNumberFormat="1" applyFont="1" applyBorder="1" applyAlignment="1"/>
    <xf numFmtId="9" fontId="30" fillId="0" borderId="12" xfId="0" applyNumberFormat="1" applyFont="1" applyBorder="1" applyAlignment="1">
      <alignment horizontal="right"/>
    </xf>
    <xf numFmtId="0" fontId="30" fillId="20" borderId="12" xfId="0" applyFont="1" applyFill="1" applyBorder="1"/>
    <xf numFmtId="0" fontId="30" fillId="0" borderId="12" xfId="35" applyFont="1" applyBorder="1" applyAlignment="1">
      <alignment horizontal="center" vertical="center" wrapText="1"/>
    </xf>
    <xf numFmtId="0" fontId="30" fillId="0" borderId="21" xfId="35" applyFont="1" applyBorder="1" applyAlignment="1">
      <alignment horizontal="center" vertical="center" wrapText="1"/>
    </xf>
    <xf numFmtId="9" fontId="30" fillId="0" borderId="22" xfId="0" applyNumberFormat="1" applyFont="1" applyBorder="1"/>
    <xf numFmtId="9" fontId="30" fillId="0" borderId="23" xfId="0" applyNumberFormat="1" applyFont="1" applyBorder="1"/>
    <xf numFmtId="0" fontId="30" fillId="0" borderId="24" xfId="35" applyFont="1" applyBorder="1" applyAlignment="1">
      <alignment horizontal="center" vertical="center" wrapText="1"/>
    </xf>
    <xf numFmtId="2" fontId="30" fillId="0" borderId="25" xfId="0" applyNumberFormat="1" applyFont="1" applyBorder="1"/>
    <xf numFmtId="0" fontId="30" fillId="6" borderId="9" xfId="0" applyFont="1" applyFill="1" applyBorder="1"/>
    <xf numFmtId="0" fontId="29" fillId="6" borderId="9" xfId="0" applyFont="1" applyFill="1" applyBorder="1"/>
    <xf numFmtId="0" fontId="20" fillId="8" borderId="16" xfId="35" applyFont="1" applyFill="1" applyBorder="1" applyAlignment="1">
      <alignment horizontal="left" vertical="center" wrapText="1"/>
    </xf>
    <xf numFmtId="0" fontId="30" fillId="0" borderId="0" xfId="35" applyFont="1" applyAlignment="1">
      <alignment horizontal="left" vertical="center"/>
    </xf>
    <xf numFmtId="0" fontId="27" fillId="0" borderId="0" xfId="35" applyAlignment="1">
      <alignment horizontal="left" vertical="center"/>
    </xf>
    <xf numFmtId="0" fontId="30" fillId="0" borderId="12" xfId="0" applyFont="1" applyBorder="1" applyAlignment="1">
      <alignment horizontal="center" vertical="center" wrapText="1"/>
    </xf>
    <xf numFmtId="0" fontId="30" fillId="0" borderId="0" xfId="35" applyFont="1" applyBorder="1" applyAlignment="1">
      <alignment wrapText="1"/>
    </xf>
    <xf numFmtId="0" fontId="32" fillId="0" borderId="12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9" fontId="30" fillId="0" borderId="12" xfId="35" applyNumberFormat="1" applyFont="1" applyBorder="1" applyAlignment="1">
      <alignment horizontal="center" vertical="center" wrapText="1"/>
    </xf>
    <xf numFmtId="9" fontId="30" fillId="21" borderId="12" xfId="0" applyNumberFormat="1" applyFont="1" applyFill="1" applyBorder="1"/>
    <xf numFmtId="0" fontId="29" fillId="8" borderId="9" xfId="0" applyFont="1" applyFill="1" applyBorder="1" applyAlignment="1">
      <alignment horizontal="center"/>
    </xf>
    <xf numFmtId="0" fontId="29" fillId="0" borderId="32" xfId="35" applyFont="1" applyBorder="1" applyAlignment="1">
      <alignment horizontal="center" vertical="center"/>
    </xf>
    <xf numFmtId="0" fontId="29" fillId="0" borderId="18" xfId="35" applyFont="1" applyBorder="1" applyAlignment="1">
      <alignment horizontal="center" vertical="center"/>
    </xf>
    <xf numFmtId="0" fontId="29" fillId="0" borderId="33" xfId="35" applyFont="1" applyBorder="1" applyAlignment="1">
      <alignment horizontal="center" vertical="center"/>
    </xf>
    <xf numFmtId="0" fontId="20" fillId="8" borderId="27" xfId="35" applyFont="1" applyFill="1" applyBorder="1" applyAlignment="1">
      <alignment horizontal="center" vertical="center" wrapText="1"/>
    </xf>
    <xf numFmtId="0" fontId="18" fillId="8" borderId="19" xfId="35" applyFont="1" applyFill="1" applyBorder="1" applyAlignment="1">
      <alignment horizontal="center" vertical="center" wrapText="1"/>
    </xf>
    <xf numFmtId="0" fontId="18" fillId="8" borderId="28" xfId="35" applyFont="1" applyFill="1" applyBorder="1" applyAlignment="1">
      <alignment horizontal="center" vertical="center" wrapText="1"/>
    </xf>
    <xf numFmtId="0" fontId="18" fillId="6" borderId="19" xfId="35" applyFont="1" applyFill="1" applyBorder="1" applyAlignment="1">
      <alignment horizontal="center" vertical="center" wrapText="1"/>
    </xf>
    <xf numFmtId="0" fontId="18" fillId="6" borderId="29" xfId="35" applyFont="1" applyFill="1" applyBorder="1" applyAlignment="1">
      <alignment horizontal="center" vertical="center" wrapText="1"/>
    </xf>
    <xf numFmtId="0" fontId="18" fillId="6" borderId="28" xfId="35" applyFont="1" applyFill="1" applyBorder="1" applyAlignment="1">
      <alignment horizontal="center" vertical="center" wrapText="1"/>
    </xf>
    <xf numFmtId="0" fontId="30" fillId="0" borderId="13" xfId="35" applyFont="1" applyBorder="1" applyAlignment="1">
      <alignment horizontal="center" vertical="center" wrapText="1"/>
    </xf>
    <xf numFmtId="0" fontId="30" fillId="0" borderId="26" xfId="35" applyFont="1" applyBorder="1" applyAlignment="1">
      <alignment horizontal="center" vertical="center" wrapText="1"/>
    </xf>
    <xf numFmtId="0" fontId="30" fillId="0" borderId="20" xfId="35" applyFont="1" applyBorder="1" applyAlignment="1">
      <alignment horizontal="center" vertical="center" wrapText="1"/>
    </xf>
    <xf numFmtId="0" fontId="29" fillId="0" borderId="13" xfId="35" applyFont="1" applyBorder="1" applyAlignment="1">
      <alignment horizontal="center" vertical="center" wrapText="1"/>
    </xf>
    <xf numFmtId="0" fontId="29" fillId="0" borderId="26" xfId="35" applyFont="1" applyBorder="1" applyAlignment="1">
      <alignment horizontal="center" vertical="center" wrapText="1"/>
    </xf>
    <xf numFmtId="0" fontId="29" fillId="0" borderId="20" xfId="35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30" fillId="0" borderId="26" xfId="0" applyFont="1" applyBorder="1" applyAlignment="1">
      <alignment horizontal="center" vertical="center" wrapText="1"/>
    </xf>
    <xf numFmtId="0" fontId="30" fillId="0" borderId="20" xfId="0" applyFont="1" applyBorder="1" applyAlignment="1">
      <alignment horizontal="center" vertical="center" wrapText="1"/>
    </xf>
    <xf numFmtId="0" fontId="30" fillId="0" borderId="13" xfId="35" applyFont="1" applyBorder="1" applyAlignment="1">
      <alignment horizontal="center" vertical="center"/>
    </xf>
    <xf numFmtId="0" fontId="30" fillId="0" borderId="26" xfId="35" applyFont="1" applyBorder="1" applyAlignment="1">
      <alignment horizontal="center" vertical="center"/>
    </xf>
    <xf numFmtId="0" fontId="30" fillId="0" borderId="20" xfId="35" applyFont="1" applyBorder="1" applyAlignment="1">
      <alignment horizontal="center" vertical="center"/>
    </xf>
    <xf numFmtId="0" fontId="32" fillId="0" borderId="13" xfId="0" applyFont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30" fillId="0" borderId="30" xfId="0" applyFont="1" applyBorder="1" applyAlignment="1">
      <alignment horizontal="center" vertical="center" wrapText="1"/>
    </xf>
    <xf numFmtId="0" fontId="30" fillId="0" borderId="31" xfId="0" applyFont="1" applyBorder="1" applyAlignment="1">
      <alignment horizontal="center" vertical="center" wrapText="1"/>
    </xf>
    <xf numFmtId="0" fontId="30" fillId="0" borderId="34" xfId="35" applyFont="1" applyBorder="1" applyAlignment="1">
      <alignment horizontal="center" vertical="center" wrapText="1"/>
    </xf>
    <xf numFmtId="0" fontId="30" fillId="0" borderId="35" xfId="35" applyFont="1" applyBorder="1" applyAlignment="1">
      <alignment horizontal="center" vertical="center" wrapText="1"/>
    </xf>
    <xf numFmtId="0" fontId="30" fillId="0" borderId="17" xfId="35" applyFont="1" applyBorder="1" applyAlignment="1">
      <alignment horizontal="center" vertical="center" wrapText="1"/>
    </xf>
    <xf numFmtId="0" fontId="30" fillId="0" borderId="13" xfId="35" applyFont="1" applyBorder="1" applyAlignment="1">
      <alignment horizontal="center" wrapText="1"/>
    </xf>
    <xf numFmtId="0" fontId="30" fillId="0" borderId="26" xfId="35" applyFont="1" applyBorder="1" applyAlignment="1">
      <alignment horizontal="center" wrapText="1"/>
    </xf>
    <xf numFmtId="0" fontId="30" fillId="0" borderId="20" xfId="35" applyFont="1" applyBorder="1" applyAlignment="1">
      <alignment horizontal="center" wrapText="1"/>
    </xf>
    <xf numFmtId="0" fontId="31" fillId="0" borderId="19" xfId="0" applyNumberFormat="1" applyFont="1" applyBorder="1" applyAlignment="1">
      <alignment horizontal="left" vertical="top" wrapText="1"/>
    </xf>
    <xf numFmtId="0" fontId="31" fillId="0" borderId="29" xfId="0" applyNumberFormat="1" applyFont="1" applyBorder="1" applyAlignment="1">
      <alignment horizontal="left" vertical="top" wrapText="1"/>
    </xf>
    <xf numFmtId="0" fontId="31" fillId="0" borderId="28" xfId="0" applyNumberFormat="1" applyFont="1" applyBorder="1" applyAlignment="1">
      <alignment horizontal="left" vertical="top" wrapText="1"/>
    </xf>
    <xf numFmtId="49" fontId="31" fillId="0" borderId="19" xfId="0" applyNumberFormat="1" applyFont="1" applyBorder="1" applyAlignment="1">
      <alignment horizontal="left" vertical="top" wrapText="1"/>
    </xf>
    <xf numFmtId="49" fontId="31" fillId="0" borderId="29" xfId="0" applyNumberFormat="1" applyFont="1" applyBorder="1" applyAlignment="1">
      <alignment horizontal="left" vertical="top" wrapText="1"/>
    </xf>
    <xf numFmtId="49" fontId="31" fillId="0" borderId="28" xfId="0" applyNumberFormat="1" applyFont="1" applyBorder="1" applyAlignment="1">
      <alignment horizontal="left" vertical="top" wrapText="1"/>
    </xf>
    <xf numFmtId="0" fontId="18" fillId="8" borderId="19" xfId="0" applyFont="1" applyFill="1" applyBorder="1" applyAlignment="1">
      <alignment horizontal="center" wrapText="1"/>
    </xf>
    <xf numFmtId="0" fontId="18" fillId="8" borderId="29" xfId="0" applyFont="1" applyFill="1" applyBorder="1" applyAlignment="1">
      <alignment horizontal="center" wrapText="1"/>
    </xf>
    <xf numFmtId="0" fontId="18" fillId="6" borderId="17" xfId="0" applyFont="1" applyFill="1" applyBorder="1" applyAlignment="1">
      <alignment horizontal="center" wrapText="1"/>
    </xf>
    <xf numFmtId="0" fontId="18" fillId="6" borderId="31" xfId="0" applyFont="1" applyFill="1" applyBorder="1" applyAlignment="1">
      <alignment horizontal="center" wrapText="1"/>
    </xf>
    <xf numFmtId="0" fontId="18" fillId="6" borderId="33" xfId="0" applyFont="1" applyFill="1" applyBorder="1" applyAlignment="1">
      <alignment horizontal="center" wrapText="1"/>
    </xf>
    <xf numFmtId="0" fontId="18" fillId="8" borderId="19" xfId="0" applyFont="1" applyFill="1" applyBorder="1" applyAlignment="1">
      <alignment horizontal="left" wrapText="1"/>
    </xf>
    <xf numFmtId="0" fontId="18" fillId="8" borderId="29" xfId="0" applyFont="1" applyFill="1" applyBorder="1" applyAlignment="1">
      <alignment horizontal="left" wrapText="1"/>
    </xf>
    <xf numFmtId="0" fontId="18" fillId="8" borderId="28" xfId="0" applyFont="1" applyFill="1" applyBorder="1" applyAlignment="1">
      <alignment horizontal="left" wrapText="1"/>
    </xf>
    <xf numFmtId="0" fontId="26" fillId="19" borderId="34" xfId="0" applyFont="1" applyFill="1" applyBorder="1" applyAlignment="1">
      <alignment horizontal="left" vertical="center" wrapText="1"/>
    </xf>
    <xf numFmtId="0" fontId="26" fillId="19" borderId="30" xfId="0" applyFont="1" applyFill="1" applyBorder="1" applyAlignment="1">
      <alignment horizontal="left" vertical="center" wrapText="1"/>
    </xf>
    <xf numFmtId="0" fontId="26" fillId="19" borderId="32" xfId="0" applyFont="1" applyFill="1" applyBorder="1" applyAlignment="1">
      <alignment horizontal="left" vertical="center" wrapText="1"/>
    </xf>
    <xf numFmtId="0" fontId="18" fillId="6" borderId="19" xfId="0" applyFont="1" applyFill="1" applyBorder="1" applyAlignment="1">
      <alignment horizontal="center" vertical="center" wrapText="1"/>
    </xf>
    <xf numFmtId="0" fontId="18" fillId="6" borderId="29" xfId="0" applyFont="1" applyFill="1" applyBorder="1" applyAlignment="1">
      <alignment horizontal="center" vertical="center" wrapText="1"/>
    </xf>
    <xf numFmtId="0" fontId="18" fillId="6" borderId="28" xfId="0" applyFont="1" applyFill="1" applyBorder="1" applyAlignment="1">
      <alignment horizontal="center" vertical="center" wrapText="1"/>
    </xf>
  </cellXfs>
  <cellStyles count="44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_SYLABUS-MODULU" xfId="35"/>
    <cellStyle name="Normalny_SYLABUS-MODULU_AD%" xfId="36"/>
    <cellStyle name="Obliczenia" xfId="37" builtinId="22" customBuiltin="1"/>
    <cellStyle name="Suma" xfId="38" builtinId="25" customBuiltin="1"/>
    <cellStyle name="Tekst objaśnienia" xfId="39" builtinId="53" customBuiltin="1"/>
    <cellStyle name="Tekst ostrzeżenia" xfId="40" builtinId="11" customBuiltin="1"/>
    <cellStyle name="Tytuł" xfId="41" builtinId="15" customBuiltin="1"/>
    <cellStyle name="Uwaga" xfId="42" builtinId="10" customBuiltin="1"/>
    <cellStyle name="Zły" xfId="43" builtinId="27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4D4D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C3C3C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tabSelected="1" zoomScaleNormal="100" workbookViewId="0">
      <selection activeCell="A9" sqref="A9"/>
    </sheetView>
  </sheetViews>
  <sheetFormatPr defaultRowHeight="12.75"/>
  <cols>
    <col min="1" max="1" width="53.42578125" customWidth="1"/>
    <col min="2" max="2" width="63.42578125" customWidth="1"/>
  </cols>
  <sheetData>
    <row r="1" spans="1:2" ht="14.25">
      <c r="A1" s="68" t="s">
        <v>167</v>
      </c>
      <c r="B1" s="68"/>
    </row>
    <row r="2" spans="1:2" ht="15">
      <c r="A2" s="19" t="s">
        <v>166</v>
      </c>
      <c r="B2" s="20" t="s">
        <v>165</v>
      </c>
    </row>
    <row r="3" spans="1:2" ht="15">
      <c r="A3" s="21" t="s">
        <v>0</v>
      </c>
      <c r="B3" s="26"/>
    </row>
    <row r="4" spans="1:2" ht="30">
      <c r="A4" s="19" t="s">
        <v>1</v>
      </c>
      <c r="B4" s="20" t="s">
        <v>170</v>
      </c>
    </row>
    <row r="5" spans="1:2" ht="45">
      <c r="A5" s="19" t="s">
        <v>84</v>
      </c>
      <c r="B5" s="20" t="s">
        <v>169</v>
      </c>
    </row>
    <row r="6" spans="1:2" ht="15">
      <c r="A6" s="19" t="s">
        <v>85</v>
      </c>
      <c r="B6" s="20" t="s">
        <v>172</v>
      </c>
    </row>
    <row r="7" spans="1:2" ht="27.75" customHeight="1">
      <c r="A7" s="19" t="s">
        <v>69</v>
      </c>
      <c r="B7" s="20" t="s">
        <v>171</v>
      </c>
    </row>
    <row r="8" spans="1:2" ht="15">
      <c r="A8" s="19" t="s">
        <v>2</v>
      </c>
      <c r="B8" s="20" t="s">
        <v>87</v>
      </c>
    </row>
    <row r="9" spans="1:2" ht="15">
      <c r="A9" s="19" t="s">
        <v>3</v>
      </c>
      <c r="B9" s="20" t="s">
        <v>94</v>
      </c>
    </row>
    <row r="10" spans="1:2" ht="15">
      <c r="A10" s="19" t="s">
        <v>4</v>
      </c>
      <c r="B10" s="20" t="s">
        <v>42</v>
      </c>
    </row>
    <row r="11" spans="1:2" ht="15">
      <c r="A11" s="19" t="s">
        <v>5</v>
      </c>
      <c r="B11" s="20" t="s">
        <v>88</v>
      </c>
    </row>
    <row r="12" spans="1:2" ht="15">
      <c r="A12" s="19" t="s">
        <v>6</v>
      </c>
      <c r="B12" s="20" t="s">
        <v>168</v>
      </c>
    </row>
    <row r="13" spans="1:2" ht="15">
      <c r="A13" s="19" t="s">
        <v>68</v>
      </c>
      <c r="B13" s="22">
        <v>3</v>
      </c>
    </row>
    <row r="14" spans="1:2" ht="15">
      <c r="A14" s="19" t="s">
        <v>7</v>
      </c>
      <c r="B14" s="20" t="s">
        <v>43</v>
      </c>
    </row>
    <row r="15" spans="1:2" ht="15">
      <c r="A15" s="19" t="s">
        <v>33</v>
      </c>
      <c r="B15" s="20" t="s">
        <v>164</v>
      </c>
    </row>
    <row r="16" spans="1:2" ht="15">
      <c r="A16" s="23"/>
      <c r="B16" s="20"/>
    </row>
    <row r="17" spans="1:2" ht="75">
      <c r="A17" s="24" t="s">
        <v>70</v>
      </c>
      <c r="B17" s="20" t="s">
        <v>95</v>
      </c>
    </row>
  </sheetData>
  <sheetProtection selectLockedCells="1" selectUnlockedCells="1"/>
  <mergeCells count="1">
    <mergeCell ref="A1:B1"/>
  </mergeCells>
  <phoneticPr fontId="25" type="noConversion"/>
  <printOptions horizontalCentered="1"/>
  <pageMargins left="0.74803149606299213" right="0.74803149606299213" top="1.1417322834645669" bottom="0.59055118110236227" header="0.62992125984251968" footer="0.31496062992125984"/>
  <pageSetup paperSize="9" firstPageNumber="0" orientation="landscape" verticalDpi="300" r:id="rId1"/>
  <headerFooter alignWithMargins="0">
    <oddHeader>&amp;L&amp;"Arial,Pogrubiony"&amp;12Wydział Zdrowia Publicznego w Bytomiu
Śląski Uniwersytet Medyczny w Katowicach</oddHeader>
    <oddFooter>&amp;L&amp;F&amp;RStrona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opLeftCell="A8" zoomScale="70" zoomScaleNormal="70" zoomScaleSheetLayoutView="100" workbookViewId="0">
      <selection activeCell="J18" sqref="J18"/>
    </sheetView>
  </sheetViews>
  <sheetFormatPr defaultRowHeight="12.75"/>
  <cols>
    <col min="1" max="1" width="12.7109375" style="1" customWidth="1"/>
    <col min="2" max="2" width="28.7109375" style="1" customWidth="1"/>
    <col min="3" max="3" width="21.7109375" style="61" customWidth="1"/>
    <col min="4" max="4" width="66.140625" style="1" hidden="1" customWidth="1"/>
    <col min="5" max="5" width="19.7109375" style="1" customWidth="1"/>
    <col min="6" max="6" width="19.140625" style="1" bestFit="1" customWidth="1"/>
    <col min="7" max="8" width="9.140625" style="1"/>
    <col min="9" max="9" width="13" style="1" customWidth="1"/>
    <col min="10" max="10" width="13.28515625" style="1" customWidth="1"/>
    <col min="11" max="16384" width="9.140625" style="1"/>
  </cols>
  <sheetData>
    <row r="1" spans="1:11" s="18" customFormat="1" ht="38.25" customHeight="1">
      <c r="A1" s="73" t="s">
        <v>79</v>
      </c>
      <c r="B1" s="74"/>
      <c r="C1" s="75" t="str">
        <f>METRYCZKA!B2</f>
        <v>Profilaktyka i edukacja w praktyce</v>
      </c>
      <c r="D1" s="76"/>
      <c r="E1" s="76"/>
      <c r="F1" s="77"/>
      <c r="G1" s="72" t="s">
        <v>80</v>
      </c>
      <c r="H1" s="72"/>
      <c r="I1" s="72"/>
      <c r="J1" s="72"/>
      <c r="K1" s="72"/>
    </row>
    <row r="2" spans="1:11" ht="51">
      <c r="A2" s="32" t="s">
        <v>9</v>
      </c>
      <c r="B2" s="32" t="s">
        <v>10</v>
      </c>
      <c r="C2" s="59" t="s">
        <v>11</v>
      </c>
      <c r="D2" s="25"/>
      <c r="E2" s="25" t="s">
        <v>12</v>
      </c>
      <c r="F2" s="25" t="s">
        <v>82</v>
      </c>
      <c r="G2" s="13" t="s">
        <v>16</v>
      </c>
      <c r="H2" s="13" t="s">
        <v>17</v>
      </c>
      <c r="I2" s="13" t="s">
        <v>18</v>
      </c>
      <c r="J2" s="13" t="s">
        <v>19</v>
      </c>
      <c r="K2" s="13" t="s">
        <v>20</v>
      </c>
    </row>
    <row r="3" spans="1:11" s="45" customFormat="1" ht="66" customHeight="1">
      <c r="A3" s="81" t="s">
        <v>13</v>
      </c>
      <c r="B3" s="78" t="s">
        <v>99</v>
      </c>
      <c r="C3" s="84" t="s">
        <v>118</v>
      </c>
      <c r="D3" s="62" t="s">
        <v>100</v>
      </c>
      <c r="E3" s="90" t="s">
        <v>120</v>
      </c>
      <c r="F3" s="84" t="s">
        <v>92</v>
      </c>
      <c r="G3" s="87" t="s">
        <v>89</v>
      </c>
      <c r="H3" s="87"/>
      <c r="I3" s="87" t="s">
        <v>89</v>
      </c>
      <c r="J3" s="87" t="s">
        <v>90</v>
      </c>
      <c r="K3" s="87" t="s">
        <v>90</v>
      </c>
    </row>
    <row r="4" spans="1:11" s="45" customFormat="1" ht="96.75" customHeight="1">
      <c r="A4" s="82"/>
      <c r="B4" s="79"/>
      <c r="C4" s="86"/>
      <c r="D4" s="62" t="s">
        <v>101</v>
      </c>
      <c r="E4" s="91"/>
      <c r="F4" s="85"/>
      <c r="G4" s="88"/>
      <c r="H4" s="88"/>
      <c r="I4" s="88"/>
      <c r="J4" s="88"/>
      <c r="K4" s="88"/>
    </row>
    <row r="5" spans="1:11" s="45" customFormat="1" ht="115.5" customHeight="1">
      <c r="A5" s="82"/>
      <c r="B5" s="79"/>
      <c r="C5" s="62" t="s">
        <v>117</v>
      </c>
      <c r="D5" s="62" t="s">
        <v>106</v>
      </c>
      <c r="E5" s="64" t="s">
        <v>121</v>
      </c>
      <c r="F5" s="85"/>
      <c r="G5" s="88"/>
      <c r="H5" s="88"/>
      <c r="I5" s="88"/>
      <c r="J5" s="88"/>
      <c r="K5" s="88"/>
    </row>
    <row r="6" spans="1:11" s="45" customFormat="1" ht="159" customHeight="1">
      <c r="A6" s="82"/>
      <c r="B6" s="79"/>
      <c r="C6" s="62" t="s">
        <v>116</v>
      </c>
      <c r="D6" s="62"/>
      <c r="E6" s="64" t="s">
        <v>122</v>
      </c>
      <c r="F6" s="85"/>
      <c r="G6" s="88"/>
      <c r="H6" s="88"/>
      <c r="I6" s="88"/>
      <c r="J6" s="88"/>
      <c r="K6" s="88"/>
    </row>
    <row r="7" spans="1:11" s="45" customFormat="1" ht="200.25" customHeight="1">
      <c r="A7" s="83"/>
      <c r="B7" s="80"/>
      <c r="C7" s="62" t="s">
        <v>119</v>
      </c>
      <c r="D7" s="62" t="s">
        <v>107</v>
      </c>
      <c r="E7" s="64" t="s">
        <v>123</v>
      </c>
      <c r="F7" s="86"/>
      <c r="G7" s="89"/>
      <c r="H7" s="89"/>
      <c r="I7" s="89"/>
      <c r="J7" s="89"/>
      <c r="K7" s="89"/>
    </row>
    <row r="8" spans="1:11" s="45" customFormat="1" ht="129" customHeight="1">
      <c r="A8" s="81" t="s">
        <v>14</v>
      </c>
      <c r="B8" s="78" t="s">
        <v>102</v>
      </c>
      <c r="C8" s="62" t="s">
        <v>124</v>
      </c>
      <c r="D8" s="62" t="s">
        <v>103</v>
      </c>
      <c r="E8" s="62" t="s">
        <v>126</v>
      </c>
      <c r="F8" s="84" t="s">
        <v>93</v>
      </c>
      <c r="G8" s="87" t="s">
        <v>89</v>
      </c>
      <c r="H8" s="87"/>
      <c r="I8" s="87" t="s">
        <v>89</v>
      </c>
      <c r="J8" s="87" t="s">
        <v>90</v>
      </c>
      <c r="K8" s="87" t="s">
        <v>90</v>
      </c>
    </row>
    <row r="9" spans="1:11" s="45" customFormat="1" ht="105.75" customHeight="1">
      <c r="A9" s="82"/>
      <c r="B9" s="79"/>
      <c r="C9" s="62" t="s">
        <v>125</v>
      </c>
      <c r="D9" s="62" t="s">
        <v>104</v>
      </c>
      <c r="E9" s="62" t="s">
        <v>127</v>
      </c>
      <c r="F9" s="85"/>
      <c r="G9" s="88"/>
      <c r="H9" s="88"/>
      <c r="I9" s="88"/>
      <c r="J9" s="88"/>
      <c r="K9" s="88"/>
    </row>
    <row r="10" spans="1:11" s="45" customFormat="1" ht="75.75" customHeight="1">
      <c r="A10" s="81" t="s">
        <v>15</v>
      </c>
      <c r="B10" s="78" t="s">
        <v>105</v>
      </c>
      <c r="C10" s="78" t="s">
        <v>128</v>
      </c>
      <c r="D10" s="92" t="s">
        <v>109</v>
      </c>
      <c r="E10" s="78" t="s">
        <v>129</v>
      </c>
      <c r="F10" s="84" t="s">
        <v>93</v>
      </c>
      <c r="G10" s="87" t="s">
        <v>89</v>
      </c>
      <c r="H10" s="87"/>
      <c r="I10" s="87" t="s">
        <v>89</v>
      </c>
      <c r="J10" s="87"/>
      <c r="K10" s="87"/>
    </row>
    <row r="11" spans="1:11" s="45" customFormat="1" ht="36.75" customHeight="1">
      <c r="A11" s="83"/>
      <c r="B11" s="80"/>
      <c r="C11" s="80"/>
      <c r="D11" s="93"/>
      <c r="E11" s="80"/>
      <c r="F11" s="85"/>
      <c r="G11" s="88"/>
      <c r="H11" s="88"/>
      <c r="I11" s="88"/>
      <c r="J11" s="88"/>
      <c r="K11" s="88"/>
    </row>
    <row r="12" spans="1:11" s="45" customFormat="1" ht="36.75" customHeight="1">
      <c r="A12" s="69" t="s">
        <v>91</v>
      </c>
      <c r="B12" s="78" t="s">
        <v>110</v>
      </c>
      <c r="C12" s="94" t="s">
        <v>130</v>
      </c>
      <c r="D12" s="65"/>
      <c r="E12" s="78" t="s">
        <v>132</v>
      </c>
      <c r="F12" s="85"/>
      <c r="G12" s="88"/>
      <c r="H12" s="88"/>
      <c r="I12" s="88"/>
      <c r="J12" s="88"/>
      <c r="K12" s="88"/>
    </row>
    <row r="13" spans="1:11" s="45" customFormat="1" ht="36.75" customHeight="1">
      <c r="A13" s="70"/>
      <c r="B13" s="79"/>
      <c r="C13" s="95"/>
      <c r="D13" s="65"/>
      <c r="E13" s="79"/>
      <c r="F13" s="85"/>
      <c r="G13" s="88"/>
      <c r="H13" s="88"/>
      <c r="I13" s="88"/>
      <c r="J13" s="88"/>
      <c r="K13" s="88"/>
    </row>
    <row r="14" spans="1:11" s="45" customFormat="1" ht="36.75" customHeight="1">
      <c r="A14" s="70"/>
      <c r="B14" s="79"/>
      <c r="C14" s="96"/>
      <c r="D14" s="65"/>
      <c r="E14" s="80"/>
      <c r="F14" s="85"/>
      <c r="G14" s="88"/>
      <c r="H14" s="88"/>
      <c r="I14" s="88"/>
      <c r="J14" s="88"/>
      <c r="K14" s="88"/>
    </row>
    <row r="15" spans="1:11" s="45" customFormat="1" ht="15" customHeight="1">
      <c r="A15" s="70"/>
      <c r="B15" s="79"/>
      <c r="C15" s="78" t="s">
        <v>131</v>
      </c>
      <c r="D15" s="97" t="s">
        <v>111</v>
      </c>
      <c r="E15" s="78" t="s">
        <v>133</v>
      </c>
      <c r="F15" s="85"/>
      <c r="G15" s="88"/>
      <c r="H15" s="88"/>
      <c r="I15" s="88"/>
      <c r="J15" s="88"/>
      <c r="K15" s="88"/>
    </row>
    <row r="16" spans="1:11" s="45" customFormat="1" ht="15">
      <c r="A16" s="70"/>
      <c r="B16" s="79"/>
      <c r="C16" s="79"/>
      <c r="D16" s="98"/>
      <c r="E16" s="88"/>
      <c r="F16" s="85"/>
      <c r="G16" s="88"/>
      <c r="H16" s="88"/>
      <c r="I16" s="88"/>
      <c r="J16" s="88"/>
      <c r="K16" s="88"/>
    </row>
    <row r="17" spans="1:11" s="45" customFormat="1" ht="15">
      <c r="A17" s="71"/>
      <c r="B17" s="80"/>
      <c r="C17" s="80"/>
      <c r="D17" s="99"/>
      <c r="E17" s="89"/>
      <c r="F17" s="86"/>
      <c r="G17" s="89"/>
      <c r="H17" s="89"/>
      <c r="I17" s="89"/>
      <c r="J17" s="89"/>
      <c r="K17" s="89"/>
    </row>
    <row r="18" spans="1:11" s="45" customFormat="1" ht="15"/>
    <row r="19" spans="1:11" s="45" customFormat="1" ht="15">
      <c r="C19" s="60"/>
    </row>
    <row r="20" spans="1:11" s="45" customFormat="1" ht="15">
      <c r="C20" s="60"/>
      <c r="D20" s="63"/>
    </row>
    <row r="21" spans="1:11" s="45" customFormat="1" ht="15">
      <c r="C21" s="60"/>
    </row>
    <row r="22" spans="1:11" s="45" customFormat="1" ht="15">
      <c r="C22" s="60"/>
    </row>
    <row r="23" spans="1:11" s="45" customFormat="1" ht="15">
      <c r="C23" s="60"/>
    </row>
    <row r="24" spans="1:11" s="45" customFormat="1" ht="15">
      <c r="C24" s="60"/>
    </row>
  </sheetData>
  <sheetProtection selectLockedCells="1" selectUnlockedCells="1"/>
  <mergeCells count="39">
    <mergeCell ref="B12:B17"/>
    <mergeCell ref="C12:C14"/>
    <mergeCell ref="E12:E14"/>
    <mergeCell ref="K10:K17"/>
    <mergeCell ref="B10:B11"/>
    <mergeCell ref="C15:C17"/>
    <mergeCell ref="D15:D17"/>
    <mergeCell ref="A10:A11"/>
    <mergeCell ref="B8:B9"/>
    <mergeCell ref="A8:A9"/>
    <mergeCell ref="I8:I9"/>
    <mergeCell ref="J8:J9"/>
    <mergeCell ref="C10:C11"/>
    <mergeCell ref="D10:D11"/>
    <mergeCell ref="K8:K9"/>
    <mergeCell ref="H10:H17"/>
    <mergeCell ref="E10:E11"/>
    <mergeCell ref="G8:G9"/>
    <mergeCell ref="F8:F9"/>
    <mergeCell ref="H8:H9"/>
    <mergeCell ref="E15:E17"/>
    <mergeCell ref="F10:F17"/>
    <mergeCell ref="G10:G17"/>
    <mergeCell ref="A12:A17"/>
    <mergeCell ref="G1:K1"/>
    <mergeCell ref="A1:B1"/>
    <mergeCell ref="C1:F1"/>
    <mergeCell ref="B3:B7"/>
    <mergeCell ref="A3:A7"/>
    <mergeCell ref="F3:F7"/>
    <mergeCell ref="G3:G7"/>
    <mergeCell ref="H3:H7"/>
    <mergeCell ref="I3:I7"/>
    <mergeCell ref="J3:J7"/>
    <mergeCell ref="K3:K7"/>
    <mergeCell ref="E3:E4"/>
    <mergeCell ref="C3:C4"/>
    <mergeCell ref="I10:I17"/>
    <mergeCell ref="J10:J17"/>
  </mergeCells>
  <phoneticPr fontId="25" type="noConversion"/>
  <pageMargins left="0.35433070866141736" right="0.35433070866141736" top="0.59055118110236227" bottom="0.55118110236220474" header="0.31496062992125984" footer="0.31496062992125984"/>
  <pageSetup paperSize="9" scale="75" firstPageNumber="0" orientation="landscape" horizontalDpi="4294967293" verticalDpi="4294967293" r:id="rId1"/>
  <headerFooter alignWithMargins="0">
    <oddHeader>&amp;C&amp;A</oddHeader>
    <oddFooter>&amp;L&amp;F &amp;RStrona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9"/>
  <sheetViews>
    <sheetView zoomScaleNormal="100" workbookViewId="0">
      <selection activeCell="Q7" sqref="Q7"/>
    </sheetView>
  </sheetViews>
  <sheetFormatPr defaultRowHeight="12.75"/>
  <cols>
    <col min="5" max="5" width="14.7109375" customWidth="1"/>
  </cols>
  <sheetData>
    <row r="1" spans="1:18" ht="178.5">
      <c r="A1" s="15" t="s">
        <v>51</v>
      </c>
      <c r="B1" s="16" t="s">
        <v>11</v>
      </c>
      <c r="C1" s="16" t="s">
        <v>52</v>
      </c>
      <c r="D1" s="16" t="s">
        <v>53</v>
      </c>
      <c r="E1" s="17" t="s">
        <v>54</v>
      </c>
      <c r="F1" s="16" t="s">
        <v>55</v>
      </c>
      <c r="G1" s="16" t="s">
        <v>53</v>
      </c>
      <c r="H1" s="16" t="s">
        <v>56</v>
      </c>
      <c r="I1" s="16" t="s">
        <v>57</v>
      </c>
      <c r="J1" s="16" t="s">
        <v>58</v>
      </c>
      <c r="K1" s="16" t="s">
        <v>66</v>
      </c>
      <c r="L1" s="16" t="s">
        <v>59</v>
      </c>
      <c r="M1" s="15" t="s">
        <v>60</v>
      </c>
      <c r="N1" s="15" t="s">
        <v>61</v>
      </c>
      <c r="P1" s="15" t="s">
        <v>62</v>
      </c>
      <c r="Q1" s="15" t="s">
        <v>63</v>
      </c>
      <c r="R1" s="15" t="s">
        <v>64</v>
      </c>
    </row>
    <row r="2" spans="1:18" s="23" customFormat="1" ht="15">
      <c r="A2" s="66" t="s">
        <v>13</v>
      </c>
      <c r="B2" s="46" t="s">
        <v>140</v>
      </c>
      <c r="C2" s="47">
        <v>0.25</v>
      </c>
      <c r="D2" s="48">
        <v>1</v>
      </c>
      <c r="E2" s="47" t="s">
        <v>134</v>
      </c>
      <c r="F2" s="49">
        <v>0.15</v>
      </c>
      <c r="G2" s="48">
        <f>SUM(F2:F7)</f>
        <v>1</v>
      </c>
      <c r="H2" s="49" t="str">
        <f>LEFT(E2,1)</f>
        <v>M</v>
      </c>
      <c r="I2" s="49">
        <f>IF(H2="M",F2," ")</f>
        <v>0.15</v>
      </c>
      <c r="J2" s="49" t="str">
        <f>IF(H2="S",F2," ")</f>
        <v xml:space="preserve"> </v>
      </c>
      <c r="K2" s="47">
        <f>IF(H2:H4="M", SUMPRODUCT(C2:C4,I2:I4)," ")</f>
        <v>0.13750000000000001</v>
      </c>
      <c r="L2" s="47"/>
      <c r="M2" s="47">
        <f>SUM(K2:K26)</f>
        <v>0.57500000000000007</v>
      </c>
      <c r="N2" s="47">
        <v>0.42</v>
      </c>
      <c r="P2" s="51" t="s">
        <v>13</v>
      </c>
      <c r="Q2" s="47">
        <f>M2</f>
        <v>0.57500000000000007</v>
      </c>
      <c r="R2" s="47">
        <f>N2</f>
        <v>0.42</v>
      </c>
    </row>
    <row r="3" spans="1:18" s="23" customFormat="1" ht="15">
      <c r="A3" s="46"/>
      <c r="B3" s="46"/>
      <c r="C3" s="47">
        <v>0.25</v>
      </c>
      <c r="D3" s="46"/>
      <c r="E3" s="47" t="s">
        <v>136</v>
      </c>
      <c r="F3" s="47">
        <v>0.15</v>
      </c>
      <c r="G3" s="46"/>
      <c r="H3" s="49" t="str">
        <f t="shared" ref="H3:H30" si="0">LEFT(E3,1)</f>
        <v>M</v>
      </c>
      <c r="I3" s="49">
        <f t="shared" ref="I3:I30" si="1">IF(H3="M",F3," ")</f>
        <v>0.15</v>
      </c>
      <c r="J3" s="49" t="str">
        <f t="shared" ref="J3:J30" si="2">IF(H3="S",F3," ")</f>
        <v xml:space="preserve"> </v>
      </c>
      <c r="K3" s="47"/>
      <c r="L3" s="47"/>
      <c r="M3" s="46"/>
      <c r="N3" s="46"/>
      <c r="P3" s="51" t="s">
        <v>14</v>
      </c>
      <c r="Q3" s="47">
        <f>M32</f>
        <v>0.55000000000000004</v>
      </c>
      <c r="R3" s="47">
        <f>N32</f>
        <v>0.44999999999999996</v>
      </c>
    </row>
    <row r="4" spans="1:18" s="23" customFormat="1" ht="15">
      <c r="A4" s="46"/>
      <c r="B4" s="46"/>
      <c r="C4" s="47">
        <v>0.25</v>
      </c>
      <c r="D4" s="46"/>
      <c r="E4" s="47" t="s">
        <v>137</v>
      </c>
      <c r="F4" s="47">
        <v>0.25</v>
      </c>
      <c r="G4" s="46"/>
      <c r="H4" s="49" t="str">
        <f t="shared" si="0"/>
        <v>M</v>
      </c>
      <c r="I4" s="49">
        <f t="shared" si="1"/>
        <v>0.25</v>
      </c>
      <c r="J4" s="49" t="str">
        <f t="shared" si="2"/>
        <v xml:space="preserve"> </v>
      </c>
      <c r="K4" s="47"/>
      <c r="L4" s="47"/>
      <c r="M4" s="46"/>
      <c r="N4" s="46"/>
      <c r="P4" s="51" t="s">
        <v>15</v>
      </c>
      <c r="Q4" s="47">
        <f>M46</f>
        <v>0.25</v>
      </c>
      <c r="R4" s="47">
        <f>N46</f>
        <v>0.75</v>
      </c>
    </row>
    <row r="5" spans="1:18" s="23" customFormat="1" ht="15.75" thickBot="1">
      <c r="A5" s="46"/>
      <c r="B5" s="46"/>
      <c r="C5" s="47">
        <v>0.25</v>
      </c>
      <c r="D5" s="46"/>
      <c r="E5" s="47" t="s">
        <v>138</v>
      </c>
      <c r="F5" s="47">
        <v>0.15</v>
      </c>
      <c r="G5" s="46"/>
      <c r="H5" s="49" t="str">
        <f t="shared" si="0"/>
        <v>S</v>
      </c>
      <c r="I5" s="49" t="str">
        <f t="shared" si="1"/>
        <v xml:space="preserve"> </v>
      </c>
      <c r="J5" s="49">
        <f t="shared" si="2"/>
        <v>0.15</v>
      </c>
      <c r="K5" s="47" t="str">
        <f t="shared" ref="K5:K60" si="3">IF(H5="M", SUMPRODUCT(C5,I5)," ")</f>
        <v xml:space="preserve"> </v>
      </c>
      <c r="L5" s="47">
        <f>IF(H5:H7="S",SUMPRODUCT(C5:C7,F5:F7)," ")</f>
        <v>0.11249999999999999</v>
      </c>
      <c r="M5" s="46"/>
      <c r="N5" s="46"/>
      <c r="P5" s="51" t="s">
        <v>91</v>
      </c>
      <c r="Q5" s="47">
        <f>M51</f>
        <v>0.47499999999999998</v>
      </c>
      <c r="R5" s="47">
        <f>N51</f>
        <v>0.52500000000000002</v>
      </c>
    </row>
    <row r="6" spans="1:18" s="23" customFormat="1" ht="15">
      <c r="A6" s="46"/>
      <c r="B6" s="46"/>
      <c r="C6" s="47">
        <v>0.25</v>
      </c>
      <c r="D6" s="46"/>
      <c r="E6" s="46" t="s">
        <v>139</v>
      </c>
      <c r="F6" s="47">
        <v>0.15</v>
      </c>
      <c r="G6" s="46"/>
      <c r="H6" s="49" t="str">
        <f t="shared" si="0"/>
        <v>S</v>
      </c>
      <c r="I6" s="49" t="str">
        <f t="shared" si="1"/>
        <v xml:space="preserve"> </v>
      </c>
      <c r="J6" s="49">
        <f t="shared" si="2"/>
        <v>0.15</v>
      </c>
      <c r="K6" s="47" t="str">
        <f t="shared" si="3"/>
        <v xml:space="preserve"> </v>
      </c>
      <c r="L6" s="47"/>
      <c r="M6" s="46"/>
      <c r="N6" s="46"/>
      <c r="P6" s="52" t="s">
        <v>65</v>
      </c>
      <c r="Q6" s="53">
        <f>AVERAGE(Q2:Q4)</f>
        <v>0.45833333333333331</v>
      </c>
      <c r="R6" s="54">
        <f>AVERAGE(R2:R4)</f>
        <v>0.53999999999999992</v>
      </c>
    </row>
    <row r="7" spans="1:18" s="23" customFormat="1" ht="15.75" thickBot="1">
      <c r="A7" s="46"/>
      <c r="B7" s="46"/>
      <c r="C7" s="47">
        <v>0.25</v>
      </c>
      <c r="D7" s="46"/>
      <c r="E7" s="47" t="s">
        <v>135</v>
      </c>
      <c r="F7" s="47">
        <v>0.15</v>
      </c>
      <c r="G7" s="48"/>
      <c r="H7" s="49" t="str">
        <f t="shared" si="0"/>
        <v>S</v>
      </c>
      <c r="I7" s="49" t="str">
        <f t="shared" si="1"/>
        <v xml:space="preserve"> </v>
      </c>
      <c r="J7" s="49">
        <f t="shared" si="2"/>
        <v>0.15</v>
      </c>
      <c r="K7" s="47" t="str">
        <f t="shared" si="3"/>
        <v xml:space="preserve"> </v>
      </c>
      <c r="L7" s="47"/>
      <c r="M7" s="46"/>
      <c r="N7" s="46"/>
      <c r="P7" s="55" t="s">
        <v>67</v>
      </c>
      <c r="Q7" s="56">
        <f>Q6*3</f>
        <v>1.375</v>
      </c>
      <c r="R7" s="56">
        <f>R6*3</f>
        <v>1.6199999999999997</v>
      </c>
    </row>
    <row r="8" spans="1:18" s="23" customFormat="1" ht="15">
      <c r="A8" s="46"/>
      <c r="B8" s="46"/>
      <c r="C8" s="47"/>
      <c r="D8" s="46"/>
      <c r="E8" s="47"/>
      <c r="F8" s="47"/>
      <c r="G8" s="48"/>
      <c r="H8" s="49"/>
      <c r="I8" s="49"/>
      <c r="J8" s="49"/>
      <c r="K8" s="47" t="str">
        <f t="shared" si="3"/>
        <v xml:space="preserve"> </v>
      </c>
      <c r="L8" s="47"/>
      <c r="M8" s="46"/>
      <c r="N8" s="46"/>
    </row>
    <row r="9" spans="1:18" s="23" customFormat="1" ht="15">
      <c r="A9" s="46"/>
      <c r="B9" s="46" t="s">
        <v>108</v>
      </c>
      <c r="C9" s="47">
        <v>0.25</v>
      </c>
      <c r="D9" s="46"/>
      <c r="E9" s="46" t="s">
        <v>141</v>
      </c>
      <c r="F9" s="47">
        <v>0.15</v>
      </c>
      <c r="G9" s="47">
        <f>SUM(F9:F14)</f>
        <v>1</v>
      </c>
      <c r="H9" s="49" t="str">
        <f t="shared" si="0"/>
        <v>M</v>
      </c>
      <c r="I9" s="49">
        <f t="shared" si="1"/>
        <v>0.15</v>
      </c>
      <c r="J9" s="49" t="str">
        <f t="shared" si="2"/>
        <v xml:space="preserve"> </v>
      </c>
      <c r="K9" s="47">
        <f xml:space="preserve"> SUMPRODUCT(C9:C11,I9:I11)</f>
        <v>0.13750000000000001</v>
      </c>
      <c r="L9" s="47"/>
      <c r="M9" s="46"/>
      <c r="N9" s="46"/>
    </row>
    <row r="10" spans="1:18" s="23" customFormat="1" ht="15">
      <c r="A10" s="46"/>
      <c r="B10" s="46"/>
      <c r="C10" s="47">
        <v>0.25</v>
      </c>
      <c r="D10" s="46"/>
      <c r="E10" s="46" t="s">
        <v>136</v>
      </c>
      <c r="F10" s="47">
        <v>0.15</v>
      </c>
      <c r="G10" s="46"/>
      <c r="H10" s="49" t="str">
        <f t="shared" si="0"/>
        <v>M</v>
      </c>
      <c r="I10" s="49">
        <f t="shared" si="1"/>
        <v>0.15</v>
      </c>
      <c r="J10" s="49" t="str">
        <f t="shared" si="2"/>
        <v xml:space="preserve"> </v>
      </c>
      <c r="K10" s="47"/>
      <c r="L10" s="47"/>
      <c r="M10" s="46"/>
      <c r="N10" s="46"/>
    </row>
    <row r="11" spans="1:18" s="23" customFormat="1" ht="15">
      <c r="A11" s="46"/>
      <c r="B11" s="46"/>
      <c r="C11" s="47">
        <v>0.25</v>
      </c>
      <c r="D11" s="46"/>
      <c r="E11" s="46" t="s">
        <v>137</v>
      </c>
      <c r="F11" s="47">
        <v>0.25</v>
      </c>
      <c r="G11" s="46"/>
      <c r="H11" s="49" t="str">
        <f t="shared" si="0"/>
        <v>M</v>
      </c>
      <c r="I11" s="49">
        <f t="shared" si="1"/>
        <v>0.25</v>
      </c>
      <c r="J11" s="49" t="str">
        <f t="shared" si="2"/>
        <v xml:space="preserve"> </v>
      </c>
      <c r="K11" s="47"/>
      <c r="L11" s="47"/>
      <c r="M11" s="46"/>
      <c r="N11" s="46"/>
    </row>
    <row r="12" spans="1:18" s="23" customFormat="1" ht="15">
      <c r="A12" s="46"/>
      <c r="B12" s="46"/>
      <c r="C12" s="47">
        <v>0.25</v>
      </c>
      <c r="D12" s="46"/>
      <c r="E12" s="46" t="s">
        <v>138</v>
      </c>
      <c r="F12" s="47">
        <v>0.15</v>
      </c>
      <c r="G12" s="48"/>
      <c r="H12" s="49" t="str">
        <f t="shared" si="0"/>
        <v>S</v>
      </c>
      <c r="I12" s="49" t="str">
        <f t="shared" si="1"/>
        <v xml:space="preserve"> </v>
      </c>
      <c r="J12" s="49">
        <f t="shared" si="2"/>
        <v>0.15</v>
      </c>
      <c r="K12" s="47" t="str">
        <f t="shared" si="3"/>
        <v xml:space="preserve"> </v>
      </c>
      <c r="L12" s="47">
        <f>IF(H12:H14="S",SUMPRODUCT(C12:C14,F12:F14)," ")</f>
        <v>0.11249999999999999</v>
      </c>
      <c r="M12" s="46"/>
      <c r="N12" s="46"/>
    </row>
    <row r="13" spans="1:18" s="23" customFormat="1" ht="15">
      <c r="A13" s="46"/>
      <c r="B13" s="46"/>
      <c r="C13" s="47">
        <v>0.25</v>
      </c>
      <c r="D13" s="46"/>
      <c r="E13" s="46" t="s">
        <v>139</v>
      </c>
      <c r="F13" s="47">
        <v>0.15</v>
      </c>
      <c r="G13" s="46"/>
      <c r="H13" s="49" t="str">
        <f t="shared" si="0"/>
        <v>S</v>
      </c>
      <c r="I13" s="49" t="str">
        <f t="shared" si="1"/>
        <v xml:space="preserve"> </v>
      </c>
      <c r="J13" s="49">
        <f t="shared" si="2"/>
        <v>0.15</v>
      </c>
      <c r="K13" s="47" t="str">
        <f t="shared" si="3"/>
        <v xml:space="preserve"> </v>
      </c>
      <c r="L13" s="47"/>
      <c r="M13" s="46"/>
      <c r="N13" s="46"/>
    </row>
    <row r="14" spans="1:18" s="23" customFormat="1" ht="15">
      <c r="A14" s="46"/>
      <c r="B14" s="46"/>
      <c r="C14" s="47">
        <v>0.25</v>
      </c>
      <c r="D14" s="46"/>
      <c r="E14" s="46" t="s">
        <v>135</v>
      </c>
      <c r="F14" s="47">
        <v>0.15</v>
      </c>
      <c r="G14" s="46"/>
      <c r="H14" s="49" t="str">
        <f t="shared" si="0"/>
        <v>S</v>
      </c>
      <c r="I14" s="49" t="str">
        <f t="shared" si="1"/>
        <v xml:space="preserve"> </v>
      </c>
      <c r="J14" s="49">
        <f t="shared" si="2"/>
        <v>0.15</v>
      </c>
      <c r="K14" s="47" t="str">
        <f t="shared" si="3"/>
        <v xml:space="preserve"> </v>
      </c>
      <c r="L14" s="47"/>
      <c r="M14" s="46"/>
      <c r="N14" s="46"/>
    </row>
    <row r="15" spans="1:18" s="23" customFormat="1" ht="15">
      <c r="A15" s="46"/>
      <c r="B15" s="46"/>
      <c r="C15" s="47"/>
      <c r="D15" s="46"/>
      <c r="E15" s="46"/>
      <c r="F15" s="47"/>
      <c r="G15" s="46"/>
      <c r="H15" s="49"/>
      <c r="I15" s="49"/>
      <c r="J15" s="49"/>
      <c r="K15" s="47" t="str">
        <f t="shared" si="3"/>
        <v xml:space="preserve"> </v>
      </c>
      <c r="L15" s="47" t="str">
        <f t="shared" ref="L15:L59" si="4">IF(H15="S",SUMPRODUCT(C15:C15,F15:F15)," ")</f>
        <v xml:space="preserve"> </v>
      </c>
      <c r="M15" s="46"/>
      <c r="N15" s="46"/>
    </row>
    <row r="16" spans="1:18" s="23" customFormat="1" ht="15">
      <c r="A16" s="46"/>
      <c r="B16" s="46" t="s">
        <v>112</v>
      </c>
      <c r="C16" s="47">
        <v>0.25</v>
      </c>
      <c r="D16" s="46"/>
      <c r="E16" s="46" t="s">
        <v>142</v>
      </c>
      <c r="F16" s="47">
        <v>0.15</v>
      </c>
      <c r="G16" s="47">
        <f>SUM(F16:F24)</f>
        <v>0.99999999999999989</v>
      </c>
      <c r="H16" s="49" t="str">
        <f t="shared" si="0"/>
        <v>M</v>
      </c>
      <c r="I16" s="49">
        <f t="shared" si="1"/>
        <v>0.15</v>
      </c>
      <c r="J16" s="49" t="str">
        <f t="shared" si="2"/>
        <v xml:space="preserve"> </v>
      </c>
      <c r="K16" s="47">
        <f>IF(H16:H20="M", SUMPRODUCT(C16:C20,I16:I20)," ")</f>
        <v>0.15</v>
      </c>
      <c r="L16" s="47" t="str">
        <f t="shared" si="4"/>
        <v xml:space="preserve"> </v>
      </c>
      <c r="M16" s="46"/>
      <c r="N16" s="46"/>
    </row>
    <row r="17" spans="1:14" s="23" customFormat="1" ht="15">
      <c r="A17" s="46"/>
      <c r="B17" s="46"/>
      <c r="C17" s="47">
        <v>0.25</v>
      </c>
      <c r="D17" s="46"/>
      <c r="E17" s="46" t="s">
        <v>134</v>
      </c>
      <c r="F17" s="47">
        <v>0.1</v>
      </c>
      <c r="G17" s="46"/>
      <c r="H17" s="49" t="str">
        <f t="shared" si="0"/>
        <v>M</v>
      </c>
      <c r="I17" s="49">
        <f t="shared" si="1"/>
        <v>0.1</v>
      </c>
      <c r="J17" s="49" t="str">
        <f t="shared" si="2"/>
        <v xml:space="preserve"> </v>
      </c>
      <c r="K17" s="47"/>
      <c r="L17" s="47" t="str">
        <f t="shared" si="4"/>
        <v xml:space="preserve"> </v>
      </c>
      <c r="M17" s="46"/>
      <c r="N17" s="46"/>
    </row>
    <row r="18" spans="1:14" s="23" customFormat="1" ht="15">
      <c r="A18" s="46"/>
      <c r="B18" s="46"/>
      <c r="C18" s="47">
        <v>0.25</v>
      </c>
      <c r="D18" s="46"/>
      <c r="E18" s="46" t="s">
        <v>143</v>
      </c>
      <c r="F18" s="47">
        <v>0.15</v>
      </c>
      <c r="G18" s="46"/>
      <c r="H18" s="49" t="str">
        <f t="shared" si="0"/>
        <v>M</v>
      </c>
      <c r="I18" s="49">
        <f t="shared" si="1"/>
        <v>0.15</v>
      </c>
      <c r="J18" s="49" t="str">
        <f t="shared" si="2"/>
        <v xml:space="preserve"> </v>
      </c>
      <c r="K18" s="47"/>
      <c r="L18" s="47" t="str">
        <f t="shared" si="4"/>
        <v xml:space="preserve"> </v>
      </c>
      <c r="M18" s="46"/>
      <c r="N18" s="46"/>
    </row>
    <row r="19" spans="1:14" s="23" customFormat="1" ht="15">
      <c r="A19" s="46"/>
      <c r="B19" s="46"/>
      <c r="C19" s="47">
        <v>0.25</v>
      </c>
      <c r="D19" s="46"/>
      <c r="E19" s="46" t="s">
        <v>144</v>
      </c>
      <c r="F19" s="47">
        <v>0.1</v>
      </c>
      <c r="G19" s="46"/>
      <c r="H19" s="49" t="str">
        <f t="shared" si="0"/>
        <v>M</v>
      </c>
      <c r="I19" s="49">
        <f t="shared" si="1"/>
        <v>0.1</v>
      </c>
      <c r="J19" s="49" t="str">
        <f t="shared" si="2"/>
        <v xml:space="preserve"> </v>
      </c>
      <c r="K19" s="47"/>
      <c r="L19" s="47" t="str">
        <f t="shared" si="4"/>
        <v xml:space="preserve"> </v>
      </c>
      <c r="M19" s="46"/>
      <c r="N19" s="46"/>
    </row>
    <row r="20" spans="1:14" s="23" customFormat="1" ht="15">
      <c r="A20" s="46"/>
      <c r="B20" s="46"/>
      <c r="C20" s="47">
        <v>0.25</v>
      </c>
      <c r="D20" s="46"/>
      <c r="E20" s="46" t="s">
        <v>145</v>
      </c>
      <c r="F20" s="47">
        <v>0.1</v>
      </c>
      <c r="G20" s="46"/>
      <c r="H20" s="49" t="str">
        <f t="shared" si="0"/>
        <v>M</v>
      </c>
      <c r="I20" s="49">
        <f t="shared" si="1"/>
        <v>0.1</v>
      </c>
      <c r="J20" s="49" t="str">
        <f t="shared" si="2"/>
        <v xml:space="preserve"> </v>
      </c>
      <c r="K20" s="47"/>
      <c r="L20" s="47" t="str">
        <f t="shared" si="4"/>
        <v xml:space="preserve"> </v>
      </c>
      <c r="M20" s="46"/>
      <c r="N20" s="46"/>
    </row>
    <row r="21" spans="1:14" s="23" customFormat="1" ht="15">
      <c r="A21" s="46"/>
      <c r="B21" s="46"/>
      <c r="C21" s="47">
        <v>0.25</v>
      </c>
      <c r="D21" s="46"/>
      <c r="E21" s="46" t="s">
        <v>139</v>
      </c>
      <c r="F21" s="47">
        <v>0.1</v>
      </c>
      <c r="G21" s="46"/>
      <c r="H21" s="49" t="str">
        <f t="shared" si="0"/>
        <v>S</v>
      </c>
      <c r="I21" s="49" t="str">
        <f t="shared" si="1"/>
        <v xml:space="preserve"> </v>
      </c>
      <c r="J21" s="49">
        <f t="shared" si="2"/>
        <v>0.1</v>
      </c>
      <c r="K21" s="47" t="str">
        <f t="shared" si="3"/>
        <v xml:space="preserve"> </v>
      </c>
      <c r="L21" s="47">
        <f>IF(H21:H24="S",SUMPRODUCT(C21:C24,F21:F24)," ")</f>
        <v>0.1</v>
      </c>
      <c r="M21" s="46"/>
      <c r="N21" s="46"/>
    </row>
    <row r="22" spans="1:14" s="23" customFormat="1" ht="15">
      <c r="A22" s="46"/>
      <c r="B22" s="46"/>
      <c r="C22" s="47">
        <v>0.25</v>
      </c>
      <c r="D22" s="46"/>
      <c r="E22" s="46" t="s">
        <v>135</v>
      </c>
      <c r="F22" s="47">
        <v>0.1</v>
      </c>
      <c r="G22" s="46"/>
      <c r="H22" s="49" t="str">
        <f t="shared" si="0"/>
        <v>S</v>
      </c>
      <c r="I22" s="49" t="str">
        <f t="shared" si="1"/>
        <v xml:space="preserve"> </v>
      </c>
      <c r="J22" s="49">
        <f t="shared" si="2"/>
        <v>0.1</v>
      </c>
      <c r="K22" s="47" t="str">
        <f t="shared" si="3"/>
        <v xml:space="preserve"> </v>
      </c>
      <c r="L22" s="47"/>
      <c r="M22" s="46"/>
      <c r="N22" s="46"/>
    </row>
    <row r="23" spans="1:14" s="23" customFormat="1" ht="15">
      <c r="A23" s="46"/>
      <c r="B23" s="46"/>
      <c r="C23" s="47">
        <v>0.25</v>
      </c>
      <c r="D23" s="46"/>
      <c r="E23" s="46" t="s">
        <v>146</v>
      </c>
      <c r="F23" s="47">
        <v>0.1</v>
      </c>
      <c r="G23" s="46"/>
      <c r="H23" s="49" t="str">
        <f t="shared" si="0"/>
        <v>S</v>
      </c>
      <c r="I23" s="49" t="str">
        <f t="shared" si="1"/>
        <v xml:space="preserve"> </v>
      </c>
      <c r="J23" s="49">
        <f t="shared" si="2"/>
        <v>0.1</v>
      </c>
      <c r="K23" s="47" t="str">
        <f t="shared" si="3"/>
        <v xml:space="preserve"> </v>
      </c>
      <c r="L23" s="47"/>
      <c r="M23" s="46"/>
      <c r="N23" s="46"/>
    </row>
    <row r="24" spans="1:14" s="23" customFormat="1" ht="15">
      <c r="A24" s="46"/>
      <c r="B24" s="46"/>
      <c r="C24" s="47">
        <v>0.25</v>
      </c>
      <c r="D24" s="46"/>
      <c r="E24" s="46" t="s">
        <v>147</v>
      </c>
      <c r="F24" s="47">
        <v>0.1</v>
      </c>
      <c r="G24" s="46"/>
      <c r="H24" s="49" t="str">
        <f t="shared" si="0"/>
        <v>S</v>
      </c>
      <c r="I24" s="49" t="str">
        <f t="shared" si="1"/>
        <v xml:space="preserve"> </v>
      </c>
      <c r="J24" s="49">
        <f t="shared" si="2"/>
        <v>0.1</v>
      </c>
      <c r="K24" s="47" t="str">
        <f t="shared" si="3"/>
        <v xml:space="preserve"> </v>
      </c>
      <c r="L24" s="47"/>
      <c r="M24" s="46"/>
      <c r="N24" s="46"/>
    </row>
    <row r="25" spans="1:14" s="23" customFormat="1" ht="15">
      <c r="A25" s="46"/>
      <c r="B25" s="46"/>
      <c r="C25" s="47"/>
      <c r="D25" s="46"/>
      <c r="E25" s="46"/>
      <c r="F25" s="47"/>
      <c r="G25" s="46"/>
      <c r="H25" s="49"/>
      <c r="I25" s="49"/>
      <c r="J25" s="49"/>
      <c r="K25" s="47" t="str">
        <f t="shared" si="3"/>
        <v xml:space="preserve"> </v>
      </c>
      <c r="L25" s="47"/>
      <c r="M25" s="46"/>
      <c r="N25" s="46"/>
    </row>
    <row r="26" spans="1:14" s="23" customFormat="1" ht="15">
      <c r="A26" s="46"/>
      <c r="B26" s="46" t="s">
        <v>148</v>
      </c>
      <c r="C26" s="47">
        <v>0.25</v>
      </c>
      <c r="D26" s="46"/>
      <c r="E26" s="46" t="s">
        <v>142</v>
      </c>
      <c r="F26" s="47">
        <v>0.2</v>
      </c>
      <c r="G26" s="47">
        <f>SUM(F26:F30)</f>
        <v>1</v>
      </c>
      <c r="H26" s="49" t="str">
        <f t="shared" si="0"/>
        <v>M</v>
      </c>
      <c r="I26" s="49">
        <f t="shared" si="1"/>
        <v>0.2</v>
      </c>
      <c r="J26" s="49" t="str">
        <f t="shared" si="2"/>
        <v xml:space="preserve"> </v>
      </c>
      <c r="K26" s="47">
        <f>IF(H26:H28="M", SUMPRODUCT(C26:C28,I26:I28)," ")</f>
        <v>0.15000000000000002</v>
      </c>
      <c r="L26" s="47"/>
      <c r="M26" s="46"/>
      <c r="N26" s="46"/>
    </row>
    <row r="27" spans="1:14" s="23" customFormat="1" ht="15">
      <c r="A27" s="46"/>
      <c r="B27" s="46"/>
      <c r="C27" s="47">
        <v>0.25</v>
      </c>
      <c r="D27" s="46"/>
      <c r="E27" s="46" t="s">
        <v>134</v>
      </c>
      <c r="F27" s="47">
        <v>0.2</v>
      </c>
      <c r="G27" s="46"/>
      <c r="H27" s="49" t="str">
        <f t="shared" si="0"/>
        <v>M</v>
      </c>
      <c r="I27" s="49">
        <f t="shared" si="1"/>
        <v>0.2</v>
      </c>
      <c r="J27" s="49" t="str">
        <f t="shared" si="2"/>
        <v xml:space="preserve"> </v>
      </c>
      <c r="K27" s="47"/>
      <c r="L27" s="47"/>
      <c r="M27" s="46"/>
      <c r="N27" s="46"/>
    </row>
    <row r="28" spans="1:14" s="23" customFormat="1" ht="15">
      <c r="A28" s="46"/>
      <c r="B28" s="46"/>
      <c r="C28" s="47">
        <v>0.25</v>
      </c>
      <c r="D28" s="46"/>
      <c r="E28" s="46" t="s">
        <v>145</v>
      </c>
      <c r="F28" s="47">
        <v>0.2</v>
      </c>
      <c r="G28" s="46"/>
      <c r="H28" s="49" t="str">
        <f t="shared" si="0"/>
        <v>M</v>
      </c>
      <c r="I28" s="49">
        <f t="shared" si="1"/>
        <v>0.2</v>
      </c>
      <c r="J28" s="49" t="str">
        <f t="shared" si="2"/>
        <v xml:space="preserve"> </v>
      </c>
      <c r="K28" s="47"/>
      <c r="L28" s="47"/>
      <c r="M28" s="46"/>
      <c r="N28" s="46"/>
    </row>
    <row r="29" spans="1:14" s="23" customFormat="1" ht="15">
      <c r="A29" s="46"/>
      <c r="B29" s="46"/>
      <c r="C29" s="47">
        <v>0.25</v>
      </c>
      <c r="D29" s="46"/>
      <c r="E29" s="46" t="s">
        <v>135</v>
      </c>
      <c r="F29" s="47">
        <v>0.2</v>
      </c>
      <c r="G29" s="46"/>
      <c r="H29" s="49" t="str">
        <f t="shared" si="0"/>
        <v>S</v>
      </c>
      <c r="I29" s="49" t="str">
        <f t="shared" si="1"/>
        <v xml:space="preserve"> </v>
      </c>
      <c r="J29" s="49">
        <f t="shared" si="2"/>
        <v>0.2</v>
      </c>
      <c r="K29" s="47" t="str">
        <f t="shared" si="3"/>
        <v xml:space="preserve"> </v>
      </c>
      <c r="L29" s="47">
        <f>IF(H29:H30="S",SUMPRODUCT(C29:C30,F29:F30)," ")</f>
        <v>0.1</v>
      </c>
      <c r="M29" s="46"/>
      <c r="N29" s="46"/>
    </row>
    <row r="30" spans="1:14" s="23" customFormat="1" ht="15">
      <c r="A30" s="46"/>
      <c r="B30" s="46"/>
      <c r="C30" s="47">
        <v>0.25</v>
      </c>
      <c r="D30" s="46"/>
      <c r="E30" s="46" t="s">
        <v>149</v>
      </c>
      <c r="F30" s="47">
        <v>0.2</v>
      </c>
      <c r="G30" s="46"/>
      <c r="H30" s="49" t="str">
        <f t="shared" si="0"/>
        <v>S</v>
      </c>
      <c r="I30" s="49" t="str">
        <f t="shared" si="1"/>
        <v xml:space="preserve"> </v>
      </c>
      <c r="J30" s="49">
        <f t="shared" si="2"/>
        <v>0.2</v>
      </c>
      <c r="K30" s="47" t="str">
        <f t="shared" si="3"/>
        <v xml:space="preserve"> </v>
      </c>
      <c r="L30" s="47"/>
      <c r="M30" s="46"/>
      <c r="N30" s="46"/>
    </row>
    <row r="31" spans="1:14" s="23" customFormat="1" ht="15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67" t="str">
        <f t="shared" si="3"/>
        <v xml:space="preserve"> </v>
      </c>
      <c r="L31" s="67" t="str">
        <f t="shared" si="4"/>
        <v xml:space="preserve"> </v>
      </c>
      <c r="M31" s="50"/>
      <c r="N31" s="50"/>
    </row>
    <row r="32" spans="1:14" s="23" customFormat="1" ht="15">
      <c r="A32" s="51" t="s">
        <v>14</v>
      </c>
      <c r="B32" s="46" t="s">
        <v>150</v>
      </c>
      <c r="C32" s="47">
        <v>0.5</v>
      </c>
      <c r="D32" s="47">
        <v>1</v>
      </c>
      <c r="E32" s="46" t="s">
        <v>151</v>
      </c>
      <c r="F32" s="47">
        <v>0.25</v>
      </c>
      <c r="G32" s="47">
        <f>SUM(F32:F37)</f>
        <v>1</v>
      </c>
      <c r="H32" s="49" t="str">
        <f>LEFT(E32,1)</f>
        <v>M</v>
      </c>
      <c r="I32" s="49">
        <f>IF(H32="M",F32," ")</f>
        <v>0.25</v>
      </c>
      <c r="J32" s="49" t="str">
        <f>IF(H32="S",F32," ")</f>
        <v xml:space="preserve"> </v>
      </c>
      <c r="K32" s="47">
        <f>IF(H32:H34="M", SUMPRODUCT(C32:C34,I32:I34)," ")</f>
        <v>0.27500000000000002</v>
      </c>
      <c r="L32" s="47" t="str">
        <f t="shared" si="4"/>
        <v xml:space="preserve"> </v>
      </c>
      <c r="M32" s="47">
        <f>SUM(K32:K44)</f>
        <v>0.55000000000000004</v>
      </c>
      <c r="N32" s="47">
        <f>SUM(L32:L44)</f>
        <v>0.44999999999999996</v>
      </c>
    </row>
    <row r="33" spans="1:14" s="23" customFormat="1" ht="15">
      <c r="A33" s="46"/>
      <c r="B33" s="46"/>
      <c r="C33" s="47">
        <v>0.5</v>
      </c>
      <c r="D33" s="46"/>
      <c r="E33" s="46" t="s">
        <v>152</v>
      </c>
      <c r="F33" s="47">
        <v>0.15</v>
      </c>
      <c r="G33" s="46"/>
      <c r="H33" s="49" t="str">
        <f t="shared" ref="H33:H44" si="5">LEFT(E33,1)</f>
        <v>M</v>
      </c>
      <c r="I33" s="49">
        <f t="shared" ref="I33:I44" si="6">IF(H33="M",F33," ")</f>
        <v>0.15</v>
      </c>
      <c r="J33" s="49" t="str">
        <f t="shared" ref="J33:J44" si="7">IF(H33="S",F33," ")</f>
        <v xml:space="preserve"> </v>
      </c>
      <c r="K33" s="47"/>
      <c r="L33" s="47" t="str">
        <f t="shared" si="4"/>
        <v xml:space="preserve"> </v>
      </c>
      <c r="M33" s="46"/>
      <c r="N33" s="46"/>
    </row>
    <row r="34" spans="1:14" s="23" customFormat="1" ht="15">
      <c r="A34" s="46"/>
      <c r="B34" s="46"/>
      <c r="C34" s="47">
        <v>0.5</v>
      </c>
      <c r="D34" s="46"/>
      <c r="E34" s="46" t="s">
        <v>153</v>
      </c>
      <c r="F34" s="47">
        <v>0.15</v>
      </c>
      <c r="G34" s="46"/>
      <c r="H34" s="49" t="str">
        <f t="shared" si="5"/>
        <v>M</v>
      </c>
      <c r="I34" s="49">
        <f t="shared" si="6"/>
        <v>0.15</v>
      </c>
      <c r="J34" s="49" t="str">
        <f t="shared" si="7"/>
        <v xml:space="preserve"> </v>
      </c>
      <c r="K34" s="47"/>
      <c r="L34" s="47" t="str">
        <f t="shared" si="4"/>
        <v xml:space="preserve"> </v>
      </c>
      <c r="M34" s="46"/>
      <c r="N34" s="46"/>
    </row>
    <row r="35" spans="1:14" s="23" customFormat="1" ht="15">
      <c r="A35" s="46"/>
      <c r="B35" s="46"/>
      <c r="C35" s="47">
        <v>0.5</v>
      </c>
      <c r="D35" s="46"/>
      <c r="E35" s="46" t="s">
        <v>154</v>
      </c>
      <c r="F35" s="47">
        <v>0.15</v>
      </c>
      <c r="G35" s="46"/>
      <c r="H35" s="49" t="str">
        <f t="shared" si="5"/>
        <v>S</v>
      </c>
      <c r="I35" s="49" t="str">
        <f t="shared" si="6"/>
        <v xml:space="preserve"> </v>
      </c>
      <c r="J35" s="49">
        <f t="shared" si="7"/>
        <v>0.15</v>
      </c>
      <c r="K35" s="47" t="str">
        <f t="shared" si="3"/>
        <v xml:space="preserve"> </v>
      </c>
      <c r="L35" s="47">
        <f>IF(H35:H37="S",SUMPRODUCT(C35:C37,F35:F37)," ")</f>
        <v>0.22499999999999998</v>
      </c>
      <c r="M35" s="46"/>
      <c r="N35" s="46"/>
    </row>
    <row r="36" spans="1:14" s="23" customFormat="1" ht="15">
      <c r="A36" s="46"/>
      <c r="B36" s="46"/>
      <c r="C36" s="47">
        <v>0.5</v>
      </c>
      <c r="D36" s="46"/>
      <c r="E36" s="46" t="s">
        <v>155</v>
      </c>
      <c r="F36" s="47">
        <v>0.15</v>
      </c>
      <c r="G36" s="46"/>
      <c r="H36" s="49" t="str">
        <f t="shared" si="5"/>
        <v>S</v>
      </c>
      <c r="I36" s="49" t="str">
        <f t="shared" si="6"/>
        <v xml:space="preserve"> </v>
      </c>
      <c r="J36" s="49">
        <f t="shared" si="7"/>
        <v>0.15</v>
      </c>
      <c r="K36" s="47" t="str">
        <f t="shared" si="3"/>
        <v xml:space="preserve"> </v>
      </c>
      <c r="L36" s="47"/>
      <c r="M36" s="46"/>
      <c r="N36" s="46"/>
    </row>
    <row r="37" spans="1:14" s="23" customFormat="1" ht="15">
      <c r="A37" s="46"/>
      <c r="B37" s="46"/>
      <c r="C37" s="47">
        <v>0.5</v>
      </c>
      <c r="D37" s="46"/>
      <c r="E37" s="46" t="s">
        <v>156</v>
      </c>
      <c r="F37" s="47">
        <v>0.15</v>
      </c>
      <c r="G37" s="47"/>
      <c r="H37" s="49" t="str">
        <f t="shared" si="5"/>
        <v>S</v>
      </c>
      <c r="I37" s="49" t="str">
        <f t="shared" si="6"/>
        <v xml:space="preserve"> </v>
      </c>
      <c r="J37" s="49">
        <f t="shared" si="7"/>
        <v>0.15</v>
      </c>
      <c r="K37" s="47" t="str">
        <f t="shared" si="3"/>
        <v xml:space="preserve"> </v>
      </c>
      <c r="L37" s="47"/>
      <c r="M37" s="46"/>
      <c r="N37" s="46"/>
    </row>
    <row r="38" spans="1:14" s="23" customFormat="1" ht="15">
      <c r="A38" s="46"/>
      <c r="B38" s="46"/>
      <c r="C38" s="47"/>
      <c r="D38" s="46"/>
      <c r="E38" s="46"/>
      <c r="F38" s="47"/>
      <c r="G38" s="47"/>
      <c r="H38" s="49"/>
      <c r="I38" s="49"/>
      <c r="J38" s="49"/>
      <c r="K38" s="47" t="str">
        <f t="shared" si="3"/>
        <v xml:space="preserve"> </v>
      </c>
      <c r="L38" s="47" t="str">
        <f t="shared" si="4"/>
        <v xml:space="preserve"> </v>
      </c>
      <c r="M38" s="46"/>
      <c r="N38" s="46"/>
    </row>
    <row r="39" spans="1:14" s="23" customFormat="1" ht="15">
      <c r="A39" s="46"/>
      <c r="B39" s="46" t="s">
        <v>157</v>
      </c>
      <c r="C39" s="47">
        <v>0.5</v>
      </c>
      <c r="D39" s="46"/>
      <c r="E39" s="46" t="s">
        <v>158</v>
      </c>
      <c r="F39" s="47">
        <v>0.25</v>
      </c>
      <c r="G39" s="47">
        <f>SUM(F39:F44)</f>
        <v>1</v>
      </c>
      <c r="H39" s="49" t="str">
        <f t="shared" si="5"/>
        <v>M</v>
      </c>
      <c r="I39" s="49">
        <f t="shared" si="6"/>
        <v>0.25</v>
      </c>
      <c r="J39" s="49" t="str">
        <f t="shared" si="7"/>
        <v xml:space="preserve"> </v>
      </c>
      <c r="K39" s="47">
        <f>IF(H39:H41="M", SUMPRODUCT(C39:C41,I39:I41)," ")</f>
        <v>0.27500000000000002</v>
      </c>
      <c r="L39" s="47" t="str">
        <f t="shared" si="4"/>
        <v xml:space="preserve"> </v>
      </c>
      <c r="M39" s="46"/>
      <c r="N39" s="46"/>
    </row>
    <row r="40" spans="1:14" s="23" customFormat="1" ht="15">
      <c r="A40" s="46"/>
      <c r="B40" s="46"/>
      <c r="C40" s="47">
        <v>0.5</v>
      </c>
      <c r="D40" s="46"/>
      <c r="E40" s="46" t="s">
        <v>159</v>
      </c>
      <c r="F40" s="47">
        <v>0.15</v>
      </c>
      <c r="G40" s="46"/>
      <c r="H40" s="49" t="str">
        <f t="shared" si="5"/>
        <v>M</v>
      </c>
      <c r="I40" s="49">
        <f t="shared" si="6"/>
        <v>0.15</v>
      </c>
      <c r="J40" s="49" t="str">
        <f t="shared" si="7"/>
        <v xml:space="preserve"> </v>
      </c>
      <c r="K40" s="47"/>
      <c r="L40" s="47" t="str">
        <f t="shared" si="4"/>
        <v xml:space="preserve"> </v>
      </c>
      <c r="M40" s="46"/>
      <c r="N40" s="46"/>
    </row>
    <row r="41" spans="1:14" s="23" customFormat="1" ht="15">
      <c r="A41" s="46"/>
      <c r="B41" s="46"/>
      <c r="C41" s="47">
        <v>0.5</v>
      </c>
      <c r="D41" s="46"/>
      <c r="E41" s="46" t="s">
        <v>152</v>
      </c>
      <c r="F41" s="47">
        <v>0.15</v>
      </c>
      <c r="G41" s="46"/>
      <c r="H41" s="49" t="str">
        <f t="shared" si="5"/>
        <v>M</v>
      </c>
      <c r="I41" s="49">
        <f t="shared" si="6"/>
        <v>0.15</v>
      </c>
      <c r="J41" s="49" t="str">
        <f t="shared" si="7"/>
        <v xml:space="preserve"> </v>
      </c>
      <c r="K41" s="47"/>
      <c r="L41" s="47" t="str">
        <f t="shared" si="4"/>
        <v xml:space="preserve"> </v>
      </c>
      <c r="M41" s="46"/>
      <c r="N41" s="46"/>
    </row>
    <row r="42" spans="1:14" s="23" customFormat="1" ht="15">
      <c r="A42" s="46"/>
      <c r="B42" s="46"/>
      <c r="C42" s="47">
        <v>0.5</v>
      </c>
      <c r="D42" s="46"/>
      <c r="E42" s="46" t="s">
        <v>160</v>
      </c>
      <c r="F42" s="47">
        <v>0.15</v>
      </c>
      <c r="G42" s="46"/>
      <c r="H42" s="49" t="str">
        <f t="shared" si="5"/>
        <v>S</v>
      </c>
      <c r="I42" s="49" t="str">
        <f t="shared" si="6"/>
        <v xml:space="preserve"> </v>
      </c>
      <c r="J42" s="49">
        <f t="shared" si="7"/>
        <v>0.15</v>
      </c>
      <c r="K42" s="47" t="str">
        <f t="shared" si="3"/>
        <v xml:space="preserve"> </v>
      </c>
      <c r="L42" s="47">
        <f>IF(H42:H44="S",SUMPRODUCT(C42:C44,F42:F44)," ")</f>
        <v>0.22499999999999998</v>
      </c>
      <c r="M42" s="46"/>
      <c r="N42" s="46"/>
    </row>
    <row r="43" spans="1:14" s="23" customFormat="1" ht="15">
      <c r="A43" s="46"/>
      <c r="B43" s="46"/>
      <c r="C43" s="47">
        <v>0.5</v>
      </c>
      <c r="D43" s="46"/>
      <c r="E43" s="46" t="s">
        <v>154</v>
      </c>
      <c r="F43" s="47">
        <v>0.15</v>
      </c>
      <c r="G43" s="46"/>
      <c r="H43" s="49" t="str">
        <f t="shared" si="5"/>
        <v>S</v>
      </c>
      <c r="I43" s="49" t="str">
        <f t="shared" si="6"/>
        <v xml:space="preserve"> </v>
      </c>
      <c r="J43" s="49">
        <f t="shared" si="7"/>
        <v>0.15</v>
      </c>
      <c r="K43" s="47" t="str">
        <f t="shared" si="3"/>
        <v xml:space="preserve"> </v>
      </c>
      <c r="L43" s="47"/>
      <c r="M43" s="46"/>
      <c r="N43" s="46"/>
    </row>
    <row r="44" spans="1:14" s="23" customFormat="1" ht="15">
      <c r="A44" s="46"/>
      <c r="B44" s="46"/>
      <c r="C44" s="47">
        <v>0.5</v>
      </c>
      <c r="D44" s="46"/>
      <c r="E44" s="46" t="s">
        <v>161</v>
      </c>
      <c r="F44" s="47">
        <v>0.15</v>
      </c>
      <c r="G44" s="46"/>
      <c r="H44" s="49" t="str">
        <f t="shared" si="5"/>
        <v>S</v>
      </c>
      <c r="I44" s="49" t="str">
        <f t="shared" si="6"/>
        <v xml:space="preserve"> </v>
      </c>
      <c r="J44" s="49">
        <f t="shared" si="7"/>
        <v>0.15</v>
      </c>
      <c r="K44" s="47" t="str">
        <f t="shared" si="3"/>
        <v xml:space="preserve"> </v>
      </c>
      <c r="L44" s="47"/>
      <c r="M44" s="46"/>
      <c r="N44" s="46"/>
    </row>
    <row r="45" spans="1:14" s="23" customFormat="1" ht="15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67" t="str">
        <f t="shared" si="3"/>
        <v xml:space="preserve"> </v>
      </c>
      <c r="L45" s="67" t="str">
        <f t="shared" si="4"/>
        <v xml:space="preserve"> </v>
      </c>
      <c r="M45" s="50"/>
      <c r="N45" s="50"/>
    </row>
    <row r="46" spans="1:14" s="23" customFormat="1" ht="15">
      <c r="A46" s="51" t="s">
        <v>15</v>
      </c>
      <c r="B46" s="46" t="s">
        <v>113</v>
      </c>
      <c r="C46" s="47">
        <v>1</v>
      </c>
      <c r="D46" s="47">
        <v>1</v>
      </c>
      <c r="E46" s="46" t="s">
        <v>143</v>
      </c>
      <c r="F46" s="47">
        <v>0.25</v>
      </c>
      <c r="G46" s="47">
        <f>SUM(F46:F49)</f>
        <v>1</v>
      </c>
      <c r="H46" s="49" t="str">
        <f>LEFT(E46,1)</f>
        <v>M</v>
      </c>
      <c r="I46" s="49">
        <f>IF(H46="M",F46," ")</f>
        <v>0.25</v>
      </c>
      <c r="J46" s="49" t="str">
        <f>IF(H46="S",F46," ")</f>
        <v xml:space="preserve"> </v>
      </c>
      <c r="K46" s="47">
        <f t="shared" si="3"/>
        <v>0.25</v>
      </c>
      <c r="L46" s="47" t="str">
        <f t="shared" si="4"/>
        <v xml:space="preserve"> </v>
      </c>
      <c r="M46" s="47">
        <f>SUM(K46:K49)</f>
        <v>0.25</v>
      </c>
      <c r="N46" s="47">
        <f>SUM(L46:L49)</f>
        <v>0.75</v>
      </c>
    </row>
    <row r="47" spans="1:14" s="23" customFormat="1" ht="15">
      <c r="A47" s="46"/>
      <c r="B47" s="46"/>
      <c r="C47" s="47">
        <v>1</v>
      </c>
      <c r="D47" s="46"/>
      <c r="E47" s="46" t="s">
        <v>139</v>
      </c>
      <c r="F47" s="47">
        <v>0.25</v>
      </c>
      <c r="G47" s="46"/>
      <c r="H47" s="49" t="str">
        <f t="shared" ref="H47:H49" si="8">LEFT(E47,1)</f>
        <v>S</v>
      </c>
      <c r="I47" s="49" t="str">
        <f t="shared" ref="I47:I49" si="9">IF(H47="M",F47," ")</f>
        <v xml:space="preserve"> </v>
      </c>
      <c r="J47" s="49">
        <f t="shared" ref="J47:J49" si="10">IF(H47="S",F47," ")</f>
        <v>0.25</v>
      </c>
      <c r="K47" s="47" t="str">
        <f t="shared" si="3"/>
        <v xml:space="preserve"> </v>
      </c>
      <c r="L47" s="47">
        <f>IF(H47:H49="S",SUMPRODUCT(C47:C49,F47:F49)," ")</f>
        <v>0.75</v>
      </c>
      <c r="M47" s="46"/>
      <c r="N47" s="46"/>
    </row>
    <row r="48" spans="1:14" s="23" customFormat="1" ht="15">
      <c r="A48" s="46"/>
      <c r="B48" s="46"/>
      <c r="C48" s="47">
        <v>1</v>
      </c>
      <c r="D48" s="46"/>
      <c r="E48" s="46" t="s">
        <v>147</v>
      </c>
      <c r="F48" s="47">
        <v>0.25</v>
      </c>
      <c r="G48" s="46"/>
      <c r="H48" s="49" t="str">
        <f t="shared" si="8"/>
        <v>S</v>
      </c>
      <c r="I48" s="49" t="str">
        <f t="shared" si="9"/>
        <v xml:space="preserve"> </v>
      </c>
      <c r="J48" s="49">
        <f t="shared" si="10"/>
        <v>0.25</v>
      </c>
      <c r="K48" s="47" t="str">
        <f t="shared" si="3"/>
        <v xml:space="preserve"> </v>
      </c>
      <c r="L48" s="47"/>
      <c r="M48" s="46"/>
      <c r="N48" s="46"/>
    </row>
    <row r="49" spans="1:14" s="23" customFormat="1" ht="15">
      <c r="A49" s="46"/>
      <c r="B49" s="46"/>
      <c r="C49" s="47">
        <v>1</v>
      </c>
      <c r="D49" s="46"/>
      <c r="E49" s="46" t="s">
        <v>162</v>
      </c>
      <c r="F49" s="47">
        <v>0.25</v>
      </c>
      <c r="G49" s="46"/>
      <c r="H49" s="49" t="str">
        <f t="shared" si="8"/>
        <v>S</v>
      </c>
      <c r="I49" s="49" t="str">
        <f t="shared" si="9"/>
        <v xml:space="preserve"> </v>
      </c>
      <c r="J49" s="49">
        <f t="shared" si="10"/>
        <v>0.25</v>
      </c>
      <c r="K49" s="47" t="str">
        <f t="shared" si="3"/>
        <v xml:space="preserve"> </v>
      </c>
      <c r="L49" s="47"/>
      <c r="M49" s="46"/>
      <c r="N49" s="46"/>
    </row>
    <row r="50" spans="1:14" s="23" customFormat="1" ht="15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67" t="str">
        <f t="shared" si="3"/>
        <v xml:space="preserve"> </v>
      </c>
      <c r="L50" s="67" t="str">
        <f t="shared" si="4"/>
        <v xml:space="preserve"> </v>
      </c>
      <c r="M50" s="50"/>
      <c r="N50" s="50"/>
    </row>
    <row r="51" spans="1:14" s="23" customFormat="1" ht="15">
      <c r="A51" s="51" t="s">
        <v>91</v>
      </c>
      <c r="B51" s="46" t="s">
        <v>114</v>
      </c>
      <c r="C51" s="47">
        <v>0.5</v>
      </c>
      <c r="D51" s="47">
        <v>1</v>
      </c>
      <c r="E51" s="46" t="s">
        <v>145</v>
      </c>
      <c r="F51" s="47">
        <v>0.2</v>
      </c>
      <c r="G51" s="47">
        <f>SUM(F51:F55)</f>
        <v>1</v>
      </c>
      <c r="H51" s="49" t="str">
        <f>LEFT(E51,1)</f>
        <v>M</v>
      </c>
      <c r="I51" s="49">
        <f>IF(H51="M",F51," ")</f>
        <v>0.2</v>
      </c>
      <c r="J51" s="49" t="str">
        <f>IF(H51="S",F51," ")</f>
        <v xml:space="preserve"> </v>
      </c>
      <c r="K51" s="47">
        <f t="shared" si="3"/>
        <v>0.1</v>
      </c>
      <c r="L51" s="47" t="str">
        <f t="shared" si="4"/>
        <v xml:space="preserve"> </v>
      </c>
      <c r="M51" s="47">
        <f>SUM(K51:K59)</f>
        <v>0.47499999999999998</v>
      </c>
      <c r="N51" s="47">
        <f>SUM(L51:L59)</f>
        <v>0.52500000000000002</v>
      </c>
    </row>
    <row r="52" spans="1:14" s="23" customFormat="1" ht="15">
      <c r="A52" s="46"/>
      <c r="B52" s="46"/>
      <c r="C52" s="47">
        <v>0.5</v>
      </c>
      <c r="D52" s="46"/>
      <c r="E52" s="46" t="s">
        <v>138</v>
      </c>
      <c r="F52" s="47">
        <v>0.2</v>
      </c>
      <c r="G52" s="46"/>
      <c r="H52" s="49" t="str">
        <f t="shared" ref="H52:H59" si="11">LEFT(E52,1)</f>
        <v>S</v>
      </c>
      <c r="I52" s="49" t="str">
        <f t="shared" ref="I52:I59" si="12">IF(H52="M",F52," ")</f>
        <v xml:space="preserve"> </v>
      </c>
      <c r="J52" s="49">
        <f t="shared" ref="J52:J59" si="13">IF(H52="S",F52," ")</f>
        <v>0.2</v>
      </c>
      <c r="K52" s="47" t="str">
        <f t="shared" si="3"/>
        <v xml:space="preserve"> </v>
      </c>
      <c r="L52" s="47">
        <f>IF(H52:H55="S",SUMPRODUCT(C52:C55,F52:F55)," ")</f>
        <v>0.4</v>
      </c>
      <c r="M52" s="46"/>
      <c r="N52" s="46"/>
    </row>
    <row r="53" spans="1:14" s="23" customFormat="1" ht="15">
      <c r="A53" s="46"/>
      <c r="B53" s="46"/>
      <c r="C53" s="47">
        <v>0.5</v>
      </c>
      <c r="D53" s="46"/>
      <c r="E53" s="46" t="s">
        <v>163</v>
      </c>
      <c r="F53" s="47">
        <v>0.2</v>
      </c>
      <c r="G53" s="46"/>
      <c r="H53" s="49" t="str">
        <f t="shared" si="11"/>
        <v>S</v>
      </c>
      <c r="I53" s="49" t="str">
        <f t="shared" si="12"/>
        <v xml:space="preserve"> </v>
      </c>
      <c r="J53" s="49">
        <f t="shared" si="13"/>
        <v>0.2</v>
      </c>
      <c r="K53" s="47" t="str">
        <f t="shared" si="3"/>
        <v xml:space="preserve"> </v>
      </c>
      <c r="L53" s="47"/>
      <c r="M53" s="46"/>
      <c r="N53" s="46"/>
    </row>
    <row r="54" spans="1:14" s="23" customFormat="1" ht="15">
      <c r="A54" s="46"/>
      <c r="B54" s="46"/>
      <c r="C54" s="47">
        <v>0.5</v>
      </c>
      <c r="D54" s="46"/>
      <c r="E54" s="46" t="s">
        <v>149</v>
      </c>
      <c r="F54" s="47">
        <v>0.2</v>
      </c>
      <c r="G54" s="46"/>
      <c r="H54" s="49" t="str">
        <f t="shared" si="11"/>
        <v>S</v>
      </c>
      <c r="I54" s="49" t="str">
        <f t="shared" si="12"/>
        <v xml:space="preserve"> </v>
      </c>
      <c r="J54" s="49">
        <f t="shared" si="13"/>
        <v>0.2</v>
      </c>
      <c r="K54" s="47" t="str">
        <f t="shared" si="3"/>
        <v xml:space="preserve"> </v>
      </c>
      <c r="L54" s="47"/>
      <c r="M54" s="46"/>
      <c r="N54" s="46"/>
    </row>
    <row r="55" spans="1:14" s="23" customFormat="1" ht="15">
      <c r="A55" s="46"/>
      <c r="B55" s="46"/>
      <c r="C55" s="47">
        <v>0.5</v>
      </c>
      <c r="D55" s="46"/>
      <c r="E55" s="46" t="s">
        <v>162</v>
      </c>
      <c r="F55" s="47">
        <v>0.2</v>
      </c>
      <c r="G55" s="47"/>
      <c r="H55" s="49" t="str">
        <f t="shared" si="11"/>
        <v>S</v>
      </c>
      <c r="I55" s="49" t="str">
        <f t="shared" si="12"/>
        <v xml:space="preserve"> </v>
      </c>
      <c r="J55" s="49">
        <f t="shared" si="13"/>
        <v>0.2</v>
      </c>
      <c r="K55" s="47" t="str">
        <f t="shared" si="3"/>
        <v xml:space="preserve"> </v>
      </c>
      <c r="L55" s="47"/>
      <c r="M55" s="46"/>
      <c r="N55" s="46"/>
    </row>
    <row r="56" spans="1:14" s="23" customFormat="1" ht="15">
      <c r="A56" s="46"/>
      <c r="B56" s="46"/>
      <c r="C56" s="47"/>
      <c r="D56" s="46"/>
      <c r="E56" s="46"/>
      <c r="F56" s="47"/>
      <c r="G56" s="47"/>
      <c r="H56" s="49"/>
      <c r="I56" s="49"/>
      <c r="J56" s="49"/>
      <c r="K56" s="47" t="str">
        <f t="shared" si="3"/>
        <v xml:space="preserve"> </v>
      </c>
      <c r="L56" s="47" t="str">
        <f t="shared" si="4"/>
        <v xml:space="preserve"> </v>
      </c>
      <c r="M56" s="46"/>
      <c r="N56" s="46"/>
    </row>
    <row r="57" spans="1:14" s="23" customFormat="1" ht="15">
      <c r="A57" s="46"/>
      <c r="B57" s="46" t="s">
        <v>115</v>
      </c>
      <c r="C57" s="47">
        <v>0.5</v>
      </c>
      <c r="D57" s="46"/>
      <c r="E57" s="46" t="s">
        <v>143</v>
      </c>
      <c r="F57" s="47">
        <v>0.5</v>
      </c>
      <c r="G57" s="47">
        <f>SUM(F57:F59)</f>
        <v>1</v>
      </c>
      <c r="H57" s="49" t="str">
        <f t="shared" si="11"/>
        <v>M</v>
      </c>
      <c r="I57" s="49">
        <f t="shared" si="12"/>
        <v>0.5</v>
      </c>
      <c r="J57" s="49" t="str">
        <f t="shared" si="13"/>
        <v xml:space="preserve"> </v>
      </c>
      <c r="K57" s="47">
        <f>IF(H57:H58="M", SUMPRODUCT(C57:C58,I57:I58)," ")</f>
        <v>0.375</v>
      </c>
      <c r="L57" s="47" t="str">
        <f t="shared" si="4"/>
        <v xml:space="preserve"> </v>
      </c>
      <c r="M57" s="46"/>
      <c r="N57" s="46"/>
    </row>
    <row r="58" spans="1:14" s="23" customFormat="1" ht="15">
      <c r="A58" s="46"/>
      <c r="B58" s="46"/>
      <c r="C58" s="47">
        <v>0.5</v>
      </c>
      <c r="D58" s="46"/>
      <c r="E58" s="46" t="s">
        <v>145</v>
      </c>
      <c r="F58" s="47">
        <v>0.25</v>
      </c>
      <c r="G58" s="47"/>
      <c r="H58" s="49" t="str">
        <f t="shared" si="11"/>
        <v>M</v>
      </c>
      <c r="I58" s="49">
        <f t="shared" si="12"/>
        <v>0.25</v>
      </c>
      <c r="J58" s="49" t="str">
        <f t="shared" si="13"/>
        <v xml:space="preserve"> </v>
      </c>
      <c r="K58" s="47"/>
      <c r="L58" s="47" t="str">
        <f t="shared" si="4"/>
        <v xml:space="preserve"> </v>
      </c>
      <c r="M58" s="46"/>
      <c r="N58" s="46"/>
    </row>
    <row r="59" spans="1:14" s="23" customFormat="1" ht="15">
      <c r="A59" s="46"/>
      <c r="B59" s="46"/>
      <c r="C59" s="47">
        <v>0.5</v>
      </c>
      <c r="D59" s="46"/>
      <c r="E59" s="46" t="s">
        <v>147</v>
      </c>
      <c r="F59" s="47">
        <v>0.25</v>
      </c>
      <c r="G59" s="47"/>
      <c r="H59" s="49" t="str">
        <f t="shared" si="11"/>
        <v>S</v>
      </c>
      <c r="I59" s="49" t="str">
        <f t="shared" si="12"/>
        <v xml:space="preserve"> </v>
      </c>
      <c r="J59" s="49">
        <f t="shared" si="13"/>
        <v>0.25</v>
      </c>
      <c r="K59" s="47" t="str">
        <f t="shared" si="3"/>
        <v xml:space="preserve"> </v>
      </c>
      <c r="L59" s="47">
        <f t="shared" si="4"/>
        <v>0.125</v>
      </c>
      <c r="M59" s="46"/>
      <c r="N59" s="46"/>
    </row>
    <row r="60" spans="1:14" s="23" customFormat="1" ht="15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67" t="str">
        <f t="shared" si="3"/>
        <v xml:space="preserve"> </v>
      </c>
      <c r="L60" s="50"/>
      <c r="M60" s="50"/>
      <c r="N60" s="50"/>
    </row>
    <row r="61" spans="1:14" s="23" customFormat="1" ht="15"/>
    <row r="62" spans="1:14" s="23" customFormat="1" ht="15"/>
    <row r="63" spans="1:14" s="23" customFormat="1" ht="15"/>
    <row r="64" spans="1:14" s="23" customFormat="1" ht="15"/>
    <row r="65" s="23" customFormat="1" ht="15"/>
    <row r="66" s="23" customFormat="1" ht="15"/>
    <row r="67" s="23" customFormat="1" ht="15"/>
    <row r="68" s="23" customFormat="1" ht="15"/>
    <row r="69" s="23" customFormat="1" ht="15"/>
    <row r="70" s="23" customFormat="1" ht="15"/>
    <row r="71" s="23" customFormat="1" ht="15"/>
    <row r="72" s="23" customFormat="1" ht="15"/>
    <row r="73" s="23" customFormat="1" ht="15"/>
    <row r="74" s="23" customFormat="1" ht="15"/>
    <row r="75" s="23" customFormat="1" ht="15"/>
    <row r="76" s="23" customFormat="1" ht="15"/>
    <row r="77" s="23" customFormat="1" ht="15"/>
    <row r="78" s="23" customFormat="1" ht="15"/>
    <row r="79" s="23" customFormat="1" ht="15"/>
    <row r="80" s="23" customFormat="1" ht="15"/>
    <row r="81" spans="1:14" s="23" customFormat="1" ht="15"/>
    <row r="82" spans="1:14" s="23" customFormat="1" ht="15"/>
    <row r="83" spans="1:14" s="23" customFormat="1" ht="15"/>
    <row r="84" spans="1:14" s="23" customFormat="1" ht="15"/>
    <row r="85" spans="1:14" s="23" customFormat="1" ht="15"/>
    <row r="86" spans="1:14" s="23" customFormat="1" ht="15"/>
    <row r="87" spans="1:14" s="23" customFormat="1" ht="15"/>
    <row r="88" spans="1:14" s="23" customFormat="1" ht="15"/>
    <row r="89" spans="1:14" s="23" customFormat="1" ht="15"/>
    <row r="90" spans="1:14" s="23" customFormat="1" ht="15"/>
    <row r="91" spans="1:14" s="23" customFormat="1" ht="15"/>
    <row r="92" spans="1:14" s="23" customFormat="1" ht="15"/>
    <row r="93" spans="1:14" s="23" customFormat="1" ht="15"/>
    <row r="94" spans="1:14" s="23" customFormat="1" ht="15"/>
    <row r="95" spans="1:14" s="23" customFormat="1" ht="15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23" customFormat="1" ht="15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23" customFormat="1" ht="15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23" customFormat="1" ht="15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23" customFormat="1" ht="15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</sheetData>
  <phoneticPr fontId="25" type="noConversion"/>
  <pageMargins left="0.35433070866141736" right="0.35433070866141736" top="0.59055118110236227" bottom="0.78740157480314965" header="0.31496062992125984" footer="0.31496062992125984"/>
  <pageSetup paperSize="9" scale="75" orientation="landscape" r:id="rId1"/>
  <headerFooter alignWithMargins="0">
    <oddHeader>&amp;C&amp;A</oddHeader>
    <oddFooter>&amp;L&amp;F&amp;RStrona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zoomScaleNormal="100" zoomScaleSheetLayoutView="75" workbookViewId="0">
      <selection activeCell="A8" sqref="A8:G8"/>
    </sheetView>
  </sheetViews>
  <sheetFormatPr defaultRowHeight="12.75"/>
  <cols>
    <col min="1" max="1" width="30.28515625" bestFit="1" customWidth="1"/>
    <col min="2" max="7" width="20.7109375" customWidth="1"/>
    <col min="8" max="8" width="22.28515625" customWidth="1"/>
  </cols>
  <sheetData>
    <row r="1" spans="1:11" ht="33.75" customHeight="1">
      <c r="A1" s="106" t="s">
        <v>78</v>
      </c>
      <c r="B1" s="107"/>
      <c r="C1" s="108" t="str">
        <f>METRYCZKA!B2</f>
        <v>Profilaktyka i edukacja w praktyce</v>
      </c>
      <c r="D1" s="109"/>
      <c r="E1" s="109"/>
      <c r="F1" s="109"/>
      <c r="G1" s="110"/>
    </row>
    <row r="2" spans="1:11" ht="51" customHeight="1">
      <c r="A2" s="100" t="s">
        <v>98</v>
      </c>
      <c r="B2" s="101"/>
      <c r="C2" s="101"/>
      <c r="D2" s="101"/>
      <c r="E2" s="101"/>
      <c r="F2" s="101"/>
      <c r="G2" s="102"/>
      <c r="H2" s="14"/>
      <c r="I2" s="14"/>
      <c r="J2" s="14"/>
      <c r="K2" s="14"/>
    </row>
    <row r="3" spans="1:11" ht="15.75">
      <c r="A3" s="111" t="s">
        <v>45</v>
      </c>
      <c r="B3" s="112"/>
      <c r="C3" s="112"/>
      <c r="D3" s="112"/>
      <c r="E3" s="112"/>
      <c r="F3" s="112"/>
      <c r="G3" s="113"/>
    </row>
    <row r="4" spans="1:11" ht="31.5" customHeight="1">
      <c r="A4" s="114" t="s">
        <v>71</v>
      </c>
      <c r="B4" s="115"/>
      <c r="C4" s="115"/>
      <c r="D4" s="115"/>
      <c r="E4" s="115"/>
      <c r="F4" s="115"/>
      <c r="G4" s="116"/>
    </row>
    <row r="5" spans="1:11" ht="15.75">
      <c r="A5" s="35" t="s">
        <v>83</v>
      </c>
      <c r="B5" s="35" t="s">
        <v>44</v>
      </c>
      <c r="C5" s="35" t="s">
        <v>46</v>
      </c>
      <c r="D5" s="35" t="s">
        <v>47</v>
      </c>
      <c r="E5" s="35" t="s">
        <v>48</v>
      </c>
      <c r="F5" s="35" t="s">
        <v>49</v>
      </c>
      <c r="G5" s="35" t="s">
        <v>50</v>
      </c>
    </row>
    <row r="6" spans="1:11" ht="15.75">
      <c r="A6" s="34"/>
      <c r="B6" s="34" t="s">
        <v>77</v>
      </c>
      <c r="C6" s="34" t="s">
        <v>72</v>
      </c>
      <c r="D6" s="34" t="s">
        <v>73</v>
      </c>
      <c r="E6" s="34" t="s">
        <v>74</v>
      </c>
      <c r="F6" s="34" t="s">
        <v>75</v>
      </c>
      <c r="G6" s="34" t="s">
        <v>76</v>
      </c>
    </row>
    <row r="7" spans="1:11" ht="11.25" customHeight="1">
      <c r="A7" s="27"/>
      <c r="B7" s="28"/>
      <c r="C7" s="28"/>
      <c r="D7" s="28"/>
      <c r="E7" s="28"/>
      <c r="F7" s="28"/>
      <c r="G7" s="29"/>
    </row>
    <row r="8" spans="1:11" ht="15.75">
      <c r="A8" s="111" t="s">
        <v>21</v>
      </c>
      <c r="B8" s="112"/>
      <c r="C8" s="112"/>
      <c r="D8" s="112"/>
      <c r="E8" s="112"/>
      <c r="F8" s="112"/>
      <c r="G8" s="113"/>
    </row>
    <row r="9" spans="1:11" ht="15">
      <c r="A9" s="103"/>
      <c r="B9" s="104"/>
      <c r="C9" s="104"/>
      <c r="D9" s="104"/>
      <c r="E9" s="104"/>
      <c r="F9" s="104"/>
      <c r="G9" s="105"/>
    </row>
    <row r="10" spans="1:11" ht="15.75">
      <c r="A10" s="111" t="s">
        <v>22</v>
      </c>
      <c r="B10" s="112"/>
      <c r="C10" s="112"/>
      <c r="D10" s="112"/>
      <c r="E10" s="112"/>
      <c r="F10" s="112"/>
      <c r="G10" s="113"/>
    </row>
    <row r="11" spans="1:11" ht="19.5" customHeight="1">
      <c r="A11" s="103" t="s">
        <v>97</v>
      </c>
      <c r="B11" s="104"/>
      <c r="C11" s="104"/>
      <c r="D11" s="104"/>
      <c r="E11" s="104"/>
      <c r="F11" s="104"/>
      <c r="G11" s="105"/>
    </row>
    <row r="12" spans="1:11" ht="15.75" customHeight="1">
      <c r="A12" s="111" t="s">
        <v>23</v>
      </c>
      <c r="B12" s="112"/>
      <c r="C12" s="112"/>
      <c r="D12" s="112"/>
      <c r="E12" s="112"/>
      <c r="F12" s="112"/>
      <c r="G12" s="113"/>
    </row>
    <row r="13" spans="1:11" ht="20.25" customHeight="1">
      <c r="A13" s="103" t="s">
        <v>96</v>
      </c>
      <c r="B13" s="104"/>
      <c r="C13" s="104"/>
      <c r="D13" s="104"/>
      <c r="E13" s="104"/>
      <c r="F13" s="104"/>
      <c r="G13" s="105"/>
    </row>
  </sheetData>
  <sheetProtection selectLockedCells="1" selectUnlockedCells="1"/>
  <mergeCells count="11">
    <mergeCell ref="A2:G2"/>
    <mergeCell ref="A9:G9"/>
    <mergeCell ref="A1:B1"/>
    <mergeCell ref="C1:G1"/>
    <mergeCell ref="A13:G13"/>
    <mergeCell ref="A3:G3"/>
    <mergeCell ref="A8:G8"/>
    <mergeCell ref="A10:G10"/>
    <mergeCell ref="A12:G12"/>
    <mergeCell ref="A11:G11"/>
    <mergeCell ref="A4:G4"/>
  </mergeCells>
  <phoneticPr fontId="25" type="noConversion"/>
  <printOptions horizontalCentered="1"/>
  <pageMargins left="0.55118110236220474" right="0.55118110236220474" top="0.78740157480314965" bottom="0.78740157480314965" header="0.51181102362204722" footer="0.51181102362204722"/>
  <pageSetup paperSize="9" scale="80" firstPageNumber="0" orientation="landscape" horizontalDpi="300" verticalDpi="300" r:id="rId1"/>
  <headerFooter alignWithMargins="0">
    <oddHeader>&amp;F</oddHeader>
    <oddFooter>&amp;C&amp;A 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zoomScale="130" zoomScaleNormal="130" workbookViewId="0"/>
  </sheetViews>
  <sheetFormatPr defaultRowHeight="12.75"/>
  <cols>
    <col min="1" max="1" width="42.28515625" customWidth="1"/>
    <col min="3" max="3" width="14.28515625" customWidth="1"/>
    <col min="4" max="5" width="13.7109375" customWidth="1"/>
  </cols>
  <sheetData>
    <row r="1" spans="1:6" ht="25.5">
      <c r="A1" s="33" t="s">
        <v>81</v>
      </c>
      <c r="B1" s="117" t="str">
        <f>METRYCZKA!B2</f>
        <v>Profilaktyka i edukacja w praktyce</v>
      </c>
      <c r="C1" s="118"/>
      <c r="D1" s="118"/>
      <c r="E1" s="119"/>
    </row>
    <row r="2" spans="1:6" ht="38.25">
      <c r="A2" s="30" t="s">
        <v>24</v>
      </c>
      <c r="B2" s="31" t="s">
        <v>86</v>
      </c>
      <c r="C2" s="30" t="s">
        <v>26</v>
      </c>
      <c r="D2" s="30" t="s">
        <v>27</v>
      </c>
      <c r="E2" s="30" t="s">
        <v>28</v>
      </c>
      <c r="F2" s="4"/>
    </row>
    <row r="3" spans="1:6" ht="15">
      <c r="A3" s="5" t="s">
        <v>16</v>
      </c>
      <c r="B3" s="36">
        <v>3</v>
      </c>
      <c r="C3" s="37">
        <v>15</v>
      </c>
      <c r="D3" s="37">
        <v>10</v>
      </c>
      <c r="E3" s="57">
        <f t="shared" ref="E3:E11" si="0">SUM(C3:D3)</f>
        <v>25</v>
      </c>
    </row>
    <row r="4" spans="1:6" ht="15">
      <c r="A4" s="5" t="s">
        <v>29</v>
      </c>
      <c r="B4" s="36"/>
      <c r="C4" s="37"/>
      <c r="D4" s="37"/>
      <c r="E4" s="57">
        <f t="shared" si="0"/>
        <v>0</v>
      </c>
    </row>
    <row r="5" spans="1:6" ht="15">
      <c r="A5" s="5" t="s">
        <v>30</v>
      </c>
      <c r="B5" s="36">
        <v>3</v>
      </c>
      <c r="C5" s="37">
        <v>15</v>
      </c>
      <c r="D5" s="37">
        <v>30</v>
      </c>
      <c r="E5" s="57">
        <f t="shared" si="0"/>
        <v>45</v>
      </c>
    </row>
    <row r="6" spans="1:6" ht="15">
      <c r="A6" s="5" t="s">
        <v>31</v>
      </c>
      <c r="B6" s="36"/>
      <c r="C6" s="37"/>
      <c r="D6" s="37"/>
      <c r="E6" s="57">
        <f t="shared" si="0"/>
        <v>0</v>
      </c>
    </row>
    <row r="7" spans="1:6" ht="15">
      <c r="A7" s="5" t="s">
        <v>32</v>
      </c>
      <c r="B7" s="36">
        <v>3</v>
      </c>
      <c r="C7" s="37"/>
      <c r="D7" s="37">
        <v>20</v>
      </c>
      <c r="E7" s="57">
        <f t="shared" si="0"/>
        <v>20</v>
      </c>
    </row>
    <row r="8" spans="1:6" ht="15">
      <c r="A8" s="5" t="s">
        <v>33</v>
      </c>
      <c r="B8" s="36"/>
      <c r="C8" s="37"/>
      <c r="D8" s="37"/>
      <c r="E8" s="57">
        <f t="shared" si="0"/>
        <v>0</v>
      </c>
    </row>
    <row r="9" spans="1:6" ht="15">
      <c r="A9" s="5" t="s">
        <v>34</v>
      </c>
      <c r="B9" s="36"/>
      <c r="C9" s="37"/>
      <c r="D9" s="37"/>
      <c r="E9" s="57">
        <f t="shared" si="0"/>
        <v>0</v>
      </c>
    </row>
    <row r="10" spans="1:6" ht="15">
      <c r="A10" s="5" t="s">
        <v>8</v>
      </c>
      <c r="B10" s="36"/>
      <c r="C10" s="37"/>
      <c r="D10" s="37"/>
      <c r="E10" s="57">
        <f t="shared" si="0"/>
        <v>0</v>
      </c>
    </row>
    <row r="11" spans="1:6" ht="15">
      <c r="A11" s="5" t="s">
        <v>8</v>
      </c>
      <c r="B11" s="36"/>
      <c r="C11" s="37"/>
      <c r="D11" s="37"/>
      <c r="E11" s="57">
        <f t="shared" si="0"/>
        <v>0</v>
      </c>
    </row>
    <row r="12" spans="1:6" ht="15">
      <c r="A12" s="7" t="s">
        <v>35</v>
      </c>
      <c r="B12" s="36"/>
      <c r="C12" s="57">
        <f>SUM(C3:C11)</f>
        <v>30</v>
      </c>
      <c r="D12" s="57">
        <f>SUM(D3:D11)</f>
        <v>60</v>
      </c>
      <c r="E12" s="58">
        <f>SUM(E3:E11)</f>
        <v>90</v>
      </c>
    </row>
    <row r="13" spans="1:6" ht="15">
      <c r="A13" s="7" t="s">
        <v>36</v>
      </c>
      <c r="B13" s="36"/>
      <c r="C13" s="57">
        <f>C12/30</f>
        <v>1</v>
      </c>
      <c r="D13" s="57">
        <f>D12/30</f>
        <v>2</v>
      </c>
      <c r="E13" s="58">
        <f>E12/30</f>
        <v>3</v>
      </c>
    </row>
    <row r="14" spans="1:6" ht="38.25" hidden="1">
      <c r="A14" s="2" t="s">
        <v>24</v>
      </c>
      <c r="B14" s="3" t="s">
        <v>86</v>
      </c>
      <c r="C14" s="2" t="s">
        <v>26</v>
      </c>
      <c r="D14" s="2" t="s">
        <v>27</v>
      </c>
      <c r="E14" s="2" t="s">
        <v>28</v>
      </c>
    </row>
    <row r="15" spans="1:6" hidden="1">
      <c r="A15" s="5" t="s">
        <v>16</v>
      </c>
      <c r="B15" s="39"/>
      <c r="C15" s="40"/>
      <c r="D15" s="40"/>
      <c r="E15" s="6">
        <f t="shared" ref="E15:E23" si="1">SUM(C15:D15)</f>
        <v>0</v>
      </c>
    </row>
    <row r="16" spans="1:6" hidden="1">
      <c r="A16" s="5" t="s">
        <v>29</v>
      </c>
      <c r="B16" s="39"/>
      <c r="C16" s="40"/>
      <c r="D16" s="40"/>
      <c r="E16" s="6">
        <f t="shared" si="1"/>
        <v>0</v>
      </c>
    </row>
    <row r="17" spans="1:5" hidden="1">
      <c r="A17" s="5" t="s">
        <v>30</v>
      </c>
      <c r="B17" s="39"/>
      <c r="C17" s="40"/>
      <c r="D17" s="40"/>
      <c r="E17" s="6"/>
    </row>
    <row r="18" spans="1:5" hidden="1">
      <c r="A18" s="5" t="s">
        <v>31</v>
      </c>
      <c r="B18" s="39"/>
      <c r="C18" s="40"/>
      <c r="D18" s="40"/>
      <c r="E18" s="6">
        <f t="shared" si="1"/>
        <v>0</v>
      </c>
    </row>
    <row r="19" spans="1:5" hidden="1">
      <c r="A19" s="5" t="s">
        <v>32</v>
      </c>
      <c r="B19" s="39"/>
      <c r="C19" s="40"/>
      <c r="D19" s="40"/>
      <c r="E19" s="6">
        <f t="shared" si="1"/>
        <v>0</v>
      </c>
    </row>
    <row r="20" spans="1:5" hidden="1">
      <c r="A20" s="5" t="s">
        <v>33</v>
      </c>
      <c r="B20" s="39"/>
      <c r="C20" s="40"/>
      <c r="D20" s="40"/>
      <c r="E20" s="6">
        <f t="shared" si="1"/>
        <v>0</v>
      </c>
    </row>
    <row r="21" spans="1:5" hidden="1">
      <c r="A21" s="5" t="s">
        <v>34</v>
      </c>
      <c r="B21" s="39"/>
      <c r="C21" s="40"/>
      <c r="D21" s="40"/>
      <c r="E21" s="6">
        <f t="shared" si="1"/>
        <v>0</v>
      </c>
    </row>
    <row r="22" spans="1:5" hidden="1">
      <c r="A22" s="5" t="s">
        <v>8</v>
      </c>
      <c r="B22" s="39"/>
      <c r="C22" s="40"/>
      <c r="D22" s="40"/>
      <c r="E22" s="6">
        <f t="shared" si="1"/>
        <v>0</v>
      </c>
    </row>
    <row r="23" spans="1:5" hidden="1">
      <c r="A23" s="5" t="s">
        <v>8</v>
      </c>
      <c r="B23" s="39"/>
      <c r="C23" s="40"/>
      <c r="D23" s="40"/>
      <c r="E23" s="6">
        <f t="shared" si="1"/>
        <v>0</v>
      </c>
    </row>
    <row r="24" spans="1:5" hidden="1">
      <c r="A24" s="7" t="s">
        <v>35</v>
      </c>
      <c r="B24" s="39"/>
      <c r="C24" s="8"/>
      <c r="D24" s="8">
        <f>SUM(D15:D23)</f>
        <v>0</v>
      </c>
      <c r="E24" s="9">
        <f>SUM(E15:E23)</f>
        <v>0</v>
      </c>
    </row>
    <row r="25" spans="1:5" hidden="1">
      <c r="A25" s="7" t="s">
        <v>36</v>
      </c>
      <c r="B25" s="39"/>
      <c r="C25" s="8"/>
      <c r="D25" s="8">
        <f>D24/30</f>
        <v>0</v>
      </c>
      <c r="E25" s="9">
        <f>E24/30</f>
        <v>0</v>
      </c>
    </row>
    <row r="26" spans="1:5" ht="38.25" hidden="1">
      <c r="A26" s="2" t="s">
        <v>24</v>
      </c>
      <c r="B26" s="3" t="s">
        <v>86</v>
      </c>
      <c r="C26" s="2" t="s">
        <v>26</v>
      </c>
      <c r="D26" s="2" t="s">
        <v>27</v>
      </c>
      <c r="E26" s="2" t="s">
        <v>28</v>
      </c>
    </row>
    <row r="27" spans="1:5" ht="15" hidden="1">
      <c r="A27" s="5" t="s">
        <v>16</v>
      </c>
      <c r="B27" s="36"/>
      <c r="C27" s="37"/>
      <c r="D27" s="37"/>
      <c r="E27" s="6">
        <f t="shared" ref="E27:E35" si="2">SUM(C27:D27)</f>
        <v>0</v>
      </c>
    </row>
    <row r="28" spans="1:5" ht="15" hidden="1">
      <c r="A28" s="5" t="s">
        <v>29</v>
      </c>
      <c r="B28" s="36"/>
      <c r="C28" s="37"/>
      <c r="D28" s="37"/>
      <c r="E28" s="6">
        <f t="shared" si="2"/>
        <v>0</v>
      </c>
    </row>
    <row r="29" spans="1:5" ht="15" hidden="1">
      <c r="A29" s="5" t="s">
        <v>30</v>
      </c>
      <c r="B29" s="36"/>
      <c r="C29" s="37"/>
      <c r="D29" s="37"/>
      <c r="E29" s="6">
        <f t="shared" si="2"/>
        <v>0</v>
      </c>
    </row>
    <row r="30" spans="1:5" ht="15" hidden="1">
      <c r="A30" s="5" t="s">
        <v>31</v>
      </c>
      <c r="B30" s="36"/>
      <c r="C30" s="37"/>
      <c r="D30" s="37"/>
      <c r="E30" s="6">
        <f t="shared" si="2"/>
        <v>0</v>
      </c>
    </row>
    <row r="31" spans="1:5" ht="15" hidden="1">
      <c r="A31" s="5" t="s">
        <v>32</v>
      </c>
      <c r="B31" s="36"/>
      <c r="C31" s="37"/>
      <c r="D31" s="37"/>
      <c r="E31" s="6">
        <f t="shared" si="2"/>
        <v>0</v>
      </c>
    </row>
    <row r="32" spans="1:5" ht="15" hidden="1">
      <c r="A32" s="5" t="s">
        <v>33</v>
      </c>
      <c r="B32" s="36"/>
      <c r="C32" s="37"/>
      <c r="D32" s="37"/>
      <c r="E32" s="6">
        <f t="shared" si="2"/>
        <v>0</v>
      </c>
    </row>
    <row r="33" spans="1:5" ht="15" hidden="1">
      <c r="A33" s="5" t="s">
        <v>34</v>
      </c>
      <c r="B33" s="36"/>
      <c r="C33" s="37"/>
      <c r="D33" s="37"/>
      <c r="E33" s="6">
        <f t="shared" si="2"/>
        <v>0</v>
      </c>
    </row>
    <row r="34" spans="1:5" ht="15" hidden="1">
      <c r="A34" s="5" t="s">
        <v>8</v>
      </c>
      <c r="B34" s="36"/>
      <c r="C34" s="37"/>
      <c r="D34" s="37"/>
      <c r="E34" s="6">
        <f t="shared" si="2"/>
        <v>0</v>
      </c>
    </row>
    <row r="35" spans="1:5" ht="15" hidden="1">
      <c r="A35" s="5" t="s">
        <v>8</v>
      </c>
      <c r="B35" s="36"/>
      <c r="C35" s="37"/>
      <c r="D35" s="37"/>
      <c r="E35" s="6">
        <f t="shared" si="2"/>
        <v>0</v>
      </c>
    </row>
    <row r="36" spans="1:5" hidden="1">
      <c r="A36" s="7" t="s">
        <v>35</v>
      </c>
      <c r="B36" s="8"/>
      <c r="C36" s="8">
        <f>SUM(C27:C35)</f>
        <v>0</v>
      </c>
      <c r="D36" s="8">
        <f>SUM(D27:D35)</f>
        <v>0</v>
      </c>
      <c r="E36" s="9">
        <f>SUM(E27:E35)</f>
        <v>0</v>
      </c>
    </row>
    <row r="37" spans="1:5" hidden="1">
      <c r="A37" s="7" t="s">
        <v>36</v>
      </c>
      <c r="B37" s="8"/>
      <c r="C37" s="8">
        <f>C36/30</f>
        <v>0</v>
      </c>
      <c r="D37" s="8">
        <f>D36/30</f>
        <v>0</v>
      </c>
      <c r="E37" s="9">
        <f>E36/30</f>
        <v>0</v>
      </c>
    </row>
    <row r="38" spans="1:5" ht="38.25" hidden="1">
      <c r="A38" s="2" t="s">
        <v>24</v>
      </c>
      <c r="B38" s="3" t="s">
        <v>25</v>
      </c>
      <c r="C38" s="2" t="s">
        <v>26</v>
      </c>
      <c r="D38" s="2" t="s">
        <v>27</v>
      </c>
      <c r="E38" s="2" t="s">
        <v>28</v>
      </c>
    </row>
    <row r="39" spans="1:5" hidden="1">
      <c r="A39" s="5" t="s">
        <v>16</v>
      </c>
      <c r="B39" s="41"/>
      <c r="C39" s="38"/>
      <c r="D39" s="38"/>
      <c r="E39" s="42">
        <f>SUM(C39:D39)</f>
        <v>0</v>
      </c>
    </row>
    <row r="40" spans="1:5" hidden="1">
      <c r="A40" s="5" t="s">
        <v>29</v>
      </c>
      <c r="B40" s="41"/>
      <c r="C40" s="38"/>
      <c r="D40" s="38"/>
      <c r="E40" s="42">
        <f t="shared" ref="E40:E47" si="3">SUM(C40:D40)</f>
        <v>0</v>
      </c>
    </row>
    <row r="41" spans="1:5" hidden="1">
      <c r="A41" s="5" t="s">
        <v>30</v>
      </c>
      <c r="B41" s="41"/>
      <c r="C41" s="38"/>
      <c r="D41" s="38"/>
      <c r="E41" s="42"/>
    </row>
    <row r="42" spans="1:5" hidden="1">
      <c r="A42" s="5" t="s">
        <v>31</v>
      </c>
      <c r="B42" s="41"/>
      <c r="C42" s="38"/>
      <c r="D42" s="38"/>
      <c r="E42" s="42">
        <f t="shared" si="3"/>
        <v>0</v>
      </c>
    </row>
    <row r="43" spans="1:5" hidden="1">
      <c r="A43" s="5" t="s">
        <v>32</v>
      </c>
      <c r="B43" s="41"/>
      <c r="C43" s="38"/>
      <c r="D43" s="38"/>
      <c r="E43" s="42">
        <f t="shared" si="3"/>
        <v>0</v>
      </c>
    </row>
    <row r="44" spans="1:5" hidden="1">
      <c r="A44" s="5" t="s">
        <v>33</v>
      </c>
      <c r="B44" s="41"/>
      <c r="C44" s="38"/>
      <c r="D44" s="38"/>
      <c r="E44" s="42"/>
    </row>
    <row r="45" spans="1:5" hidden="1">
      <c r="A45" s="5" t="s">
        <v>34</v>
      </c>
      <c r="B45" s="41"/>
      <c r="C45" s="38"/>
      <c r="D45" s="38"/>
      <c r="E45" s="42">
        <f t="shared" si="3"/>
        <v>0</v>
      </c>
    </row>
    <row r="46" spans="1:5" hidden="1">
      <c r="A46" s="5" t="s">
        <v>8</v>
      </c>
      <c r="B46" s="41"/>
      <c r="C46" s="38"/>
      <c r="D46" s="38"/>
      <c r="E46" s="42">
        <f t="shared" si="3"/>
        <v>0</v>
      </c>
    </row>
    <row r="47" spans="1:5" hidden="1">
      <c r="A47" s="5" t="s">
        <v>8</v>
      </c>
      <c r="B47" s="41"/>
      <c r="C47" s="38"/>
      <c r="D47" s="38"/>
      <c r="E47" s="42">
        <f t="shared" si="3"/>
        <v>0</v>
      </c>
    </row>
    <row r="48" spans="1:5" hidden="1">
      <c r="A48" s="7" t="s">
        <v>35</v>
      </c>
      <c r="B48" s="41"/>
      <c r="C48" s="43">
        <f>SUM(C39:C47)</f>
        <v>0</v>
      </c>
      <c r="D48" s="43">
        <f>SUM(D39:D47)</f>
        <v>0</v>
      </c>
      <c r="E48" s="44">
        <f>SUM(E39:E47)</f>
        <v>0</v>
      </c>
    </row>
    <row r="49" spans="1:5" hidden="1">
      <c r="A49" s="7" t="s">
        <v>36</v>
      </c>
      <c r="B49" s="41"/>
      <c r="C49" s="43">
        <f>C48/30</f>
        <v>0</v>
      </c>
      <c r="D49" s="43">
        <f>D48/30</f>
        <v>0</v>
      </c>
      <c r="E49" s="44">
        <f>E48/30</f>
        <v>0</v>
      </c>
    </row>
    <row r="50" spans="1:5" ht="38.25">
      <c r="A50" s="2" t="s">
        <v>37</v>
      </c>
      <c r="B50" s="3" t="s">
        <v>38</v>
      </c>
      <c r="C50" s="2" t="s">
        <v>39</v>
      </c>
      <c r="D50" s="2" t="s">
        <v>40</v>
      </c>
      <c r="E50" s="2" t="s">
        <v>41</v>
      </c>
    </row>
    <row r="51" spans="1:5">
      <c r="A51" s="5" t="s">
        <v>16</v>
      </c>
      <c r="B51" s="10"/>
      <c r="C51" s="6">
        <f t="shared" ref="C51:E59" si="4">C3+C15+C27+C39</f>
        <v>15</v>
      </c>
      <c r="D51" s="6">
        <f t="shared" si="4"/>
        <v>10</v>
      </c>
      <c r="E51" s="6">
        <f t="shared" si="4"/>
        <v>25</v>
      </c>
    </row>
    <row r="52" spans="1:5">
      <c r="A52" s="5" t="s">
        <v>29</v>
      </c>
      <c r="B52" s="10"/>
      <c r="C52" s="6">
        <f t="shared" si="4"/>
        <v>0</v>
      </c>
      <c r="D52" s="6">
        <f t="shared" si="4"/>
        <v>0</v>
      </c>
      <c r="E52" s="6">
        <f t="shared" si="4"/>
        <v>0</v>
      </c>
    </row>
    <row r="53" spans="1:5">
      <c r="A53" s="5" t="s">
        <v>30</v>
      </c>
      <c r="B53" s="10"/>
      <c r="C53" s="6">
        <f t="shared" si="4"/>
        <v>15</v>
      </c>
      <c r="D53" s="6">
        <f t="shared" si="4"/>
        <v>30</v>
      </c>
      <c r="E53" s="6">
        <f t="shared" si="4"/>
        <v>45</v>
      </c>
    </row>
    <row r="54" spans="1:5">
      <c r="A54" s="5" t="s">
        <v>31</v>
      </c>
      <c r="B54" s="10"/>
      <c r="C54" s="6">
        <f t="shared" si="4"/>
        <v>0</v>
      </c>
      <c r="D54" s="6">
        <f t="shared" si="4"/>
        <v>0</v>
      </c>
      <c r="E54" s="6">
        <f t="shared" si="4"/>
        <v>0</v>
      </c>
    </row>
    <row r="55" spans="1:5">
      <c r="A55" s="5" t="s">
        <v>32</v>
      </c>
      <c r="B55" s="10"/>
      <c r="C55" s="6">
        <f t="shared" si="4"/>
        <v>0</v>
      </c>
      <c r="D55" s="6">
        <f t="shared" si="4"/>
        <v>20</v>
      </c>
      <c r="E55" s="6">
        <f t="shared" si="4"/>
        <v>20</v>
      </c>
    </row>
    <row r="56" spans="1:5">
      <c r="A56" s="5" t="s">
        <v>33</v>
      </c>
      <c r="B56" s="10"/>
      <c r="C56" s="6">
        <f t="shared" si="4"/>
        <v>0</v>
      </c>
      <c r="D56" s="6">
        <f t="shared" si="4"/>
        <v>0</v>
      </c>
      <c r="E56" s="6">
        <f t="shared" si="4"/>
        <v>0</v>
      </c>
    </row>
    <row r="57" spans="1:5">
      <c r="A57" s="5" t="s">
        <v>34</v>
      </c>
      <c r="B57" s="10"/>
      <c r="C57" s="6">
        <f t="shared" si="4"/>
        <v>0</v>
      </c>
      <c r="D57" s="6">
        <f t="shared" si="4"/>
        <v>0</v>
      </c>
      <c r="E57" s="6">
        <f t="shared" si="4"/>
        <v>0</v>
      </c>
    </row>
    <row r="58" spans="1:5">
      <c r="A58" s="5" t="s">
        <v>8</v>
      </c>
      <c r="B58" s="10"/>
      <c r="C58" s="6">
        <f t="shared" si="4"/>
        <v>0</v>
      </c>
      <c r="D58" s="6">
        <f t="shared" si="4"/>
        <v>0</v>
      </c>
      <c r="E58" s="6">
        <f t="shared" si="4"/>
        <v>0</v>
      </c>
    </row>
    <row r="59" spans="1:5">
      <c r="A59" s="5" t="s">
        <v>8</v>
      </c>
      <c r="B59" s="10"/>
      <c r="C59" s="6">
        <f t="shared" si="4"/>
        <v>0</v>
      </c>
      <c r="D59" s="6">
        <f t="shared" si="4"/>
        <v>0</v>
      </c>
      <c r="E59" s="6">
        <f t="shared" si="4"/>
        <v>0</v>
      </c>
    </row>
    <row r="60" spans="1:5">
      <c r="A60" s="7" t="s">
        <v>35</v>
      </c>
      <c r="B60" s="10"/>
      <c r="C60" s="11">
        <f>SUM(C51:C59)</f>
        <v>30</v>
      </c>
      <c r="D60" s="11">
        <f>SUM(D51:D59)</f>
        <v>60</v>
      </c>
      <c r="E60" s="12">
        <f>SUM(E51:E59)</f>
        <v>90</v>
      </c>
    </row>
    <row r="61" spans="1:5">
      <c r="A61" s="7" t="s">
        <v>36</v>
      </c>
      <c r="B61" s="10"/>
      <c r="C61" s="11">
        <f>C60/30</f>
        <v>1</v>
      </c>
      <c r="D61" s="11">
        <f>D60/30</f>
        <v>2</v>
      </c>
      <c r="E61" s="12">
        <f>E60/30</f>
        <v>3</v>
      </c>
    </row>
  </sheetData>
  <sheetProtection selectLockedCells="1" selectUnlockedCells="1"/>
  <mergeCells count="1">
    <mergeCell ref="B1:E1"/>
  </mergeCells>
  <phoneticPr fontId="25" type="noConversion"/>
  <printOptions horizontalCentered="1"/>
  <pageMargins left="0.35433070866141736" right="0.35433070866141736" top="0.59055118110236227" bottom="0.59055118110236227" header="0.31496062992125984" footer="0.31496062992125984"/>
  <pageSetup paperSize="9" scale="75" firstPageNumber="0" orientation="landscape" horizontalDpi="300" verticalDpi="300" r:id="rId1"/>
  <headerFooter alignWithMargins="0">
    <oddHeader>&amp;C&amp;A</oddHeader>
    <oddFooter>&amp;L&amp;F&amp;RStrona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METRYCZKA</vt:lpstr>
      <vt:lpstr>EFEKTY_KSZTAŁCENIA</vt:lpstr>
      <vt:lpstr>EFEKTY_KSZT_%</vt:lpstr>
      <vt:lpstr>TRESCI_KSZTAŁCENIA</vt:lpstr>
      <vt:lpstr>ECTS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PSP</cp:lastModifiedBy>
  <cp:lastPrinted>2017-07-25T09:43:50Z</cp:lastPrinted>
  <dcterms:created xsi:type="dcterms:W3CDTF">2012-05-25T16:52:40Z</dcterms:created>
  <dcterms:modified xsi:type="dcterms:W3CDTF">2017-07-25T09:44:16Z</dcterms:modified>
</cp:coreProperties>
</file>