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0" yWindow="0" windowWidth="17760" windowHeight="7215" tabRatio="766"/>
  </bookViews>
  <sheets>
    <sheet name="METRYCZKA" sheetId="1" r:id="rId1"/>
    <sheet name="EFEKTY_KSZTAŁCENIA" sheetId="5" r:id="rId2"/>
    <sheet name="EFEKTY_KSZTALCENIA_%" sheetId="6" r:id="rId3"/>
    <sheet name="TRESCI_KSZTALCENIA" sheetId="7" r:id="rId4"/>
    <sheet name="ECTS" sheetId="4" r:id="rId5"/>
  </sheets>
  <definedNames>
    <definedName name="_xlnm._FilterDatabase" localSheetId="2" hidden="1">'EFEKTY_KSZTALCENIA_%'!$A$1:$N$3</definedName>
    <definedName name="_xlnm.Print_Area" localSheetId="4">ECTS!$A$1:$E$61</definedName>
    <definedName name="_xlnm.Print_Area" localSheetId="1">EFEKTY_KSZTAŁCENIA!#REF!</definedName>
    <definedName name="_xlnm.Print_Area" localSheetId="3">TRESCI_KSZTALCENIA!$A$1:$H$12</definedName>
  </definedNames>
  <calcPr calcId="152511"/>
</workbook>
</file>

<file path=xl/calcChain.xml><?xml version="1.0" encoding="utf-8"?>
<calcChain xmlns="http://schemas.openxmlformats.org/spreadsheetml/2006/main">
  <c r="C1" i="4" l="1"/>
  <c r="E3" i="4"/>
  <c r="E4" i="4"/>
  <c r="E12" i="4" s="1"/>
  <c r="E13" i="4" s="1"/>
  <c r="E5" i="4"/>
  <c r="E6" i="4"/>
  <c r="E54" i="4" s="1"/>
  <c r="E7" i="4"/>
  <c r="E8" i="4"/>
  <c r="E56" i="4" s="1"/>
  <c r="E9" i="4"/>
  <c r="E10" i="4"/>
  <c r="E58" i="4" s="1"/>
  <c r="E11" i="4"/>
  <c r="C12" i="4"/>
  <c r="C13" i="4" s="1"/>
  <c r="D12" i="4"/>
  <c r="D13" i="4"/>
  <c r="E15" i="4"/>
  <c r="E16" i="4"/>
  <c r="E18" i="4"/>
  <c r="E19" i="4"/>
  <c r="E20" i="4"/>
  <c r="E21" i="4"/>
  <c r="E22" i="4"/>
  <c r="E23" i="4"/>
  <c r="C24" i="4"/>
  <c r="C25" i="4" s="1"/>
  <c r="D24" i="4"/>
  <c r="E24" i="4"/>
  <c r="E25" i="4" s="1"/>
  <c r="D25" i="4"/>
  <c r="E27" i="4"/>
  <c r="E36" i="4" s="1"/>
  <c r="E37" i="4" s="1"/>
  <c r="E28" i="4"/>
  <c r="E29" i="4"/>
  <c r="E30" i="4"/>
  <c r="E31" i="4"/>
  <c r="E32" i="4"/>
  <c r="E33" i="4"/>
  <c r="E34" i="4"/>
  <c r="E35" i="4"/>
  <c r="C36" i="4"/>
  <c r="D36" i="4"/>
  <c r="D37" i="4" s="1"/>
  <c r="C37" i="4"/>
  <c r="E39" i="4"/>
  <c r="E40" i="4"/>
  <c r="E48" i="4" s="1"/>
  <c r="E49" i="4" s="1"/>
  <c r="E41" i="4"/>
  <c r="E42" i="4"/>
  <c r="E43" i="4"/>
  <c r="E44" i="4"/>
  <c r="E45" i="4"/>
  <c r="E46" i="4"/>
  <c r="E47" i="4"/>
  <c r="C48" i="4"/>
  <c r="C49" i="4" s="1"/>
  <c r="D48" i="4"/>
  <c r="D49" i="4"/>
  <c r="C51" i="4"/>
  <c r="C60" i="4" s="1"/>
  <c r="C61" i="4" s="1"/>
  <c r="D51" i="4"/>
  <c r="E51" i="4"/>
  <c r="C52" i="4"/>
  <c r="D52" i="4"/>
  <c r="C53" i="4"/>
  <c r="D53" i="4"/>
  <c r="E53" i="4"/>
  <c r="C54" i="4"/>
  <c r="D54" i="4"/>
  <c r="D60" i="4" s="1"/>
  <c r="D61" i="4" s="1"/>
  <c r="C55" i="4"/>
  <c r="D55" i="4"/>
  <c r="E55" i="4"/>
  <c r="C56" i="4"/>
  <c r="D56" i="4"/>
  <c r="C57" i="4"/>
  <c r="D57" i="4"/>
  <c r="E57" i="4"/>
  <c r="C58" i="4"/>
  <c r="D58" i="4"/>
  <c r="C59" i="4"/>
  <c r="D59" i="4"/>
  <c r="E59" i="4"/>
  <c r="F1" i="7"/>
  <c r="N2" i="6"/>
  <c r="R2" i="6" s="1"/>
  <c r="R8" i="6" s="1"/>
  <c r="R9" i="6" s="1"/>
  <c r="Q2" i="6"/>
  <c r="Q3" i="6"/>
  <c r="R3" i="6"/>
  <c r="Q4" i="6"/>
  <c r="R4" i="6"/>
  <c r="I7" i="6"/>
  <c r="K7" i="6"/>
  <c r="Q7" i="6"/>
  <c r="I8" i="6"/>
  <c r="Q8" i="6"/>
  <c r="Q9" i="6" s="1"/>
  <c r="I9" i="6"/>
  <c r="J10" i="6"/>
  <c r="K10" i="6"/>
  <c r="L10" i="6"/>
  <c r="J11" i="6"/>
  <c r="K11" i="6"/>
  <c r="J12" i="6"/>
  <c r="K12" i="6"/>
  <c r="K13" i="6"/>
  <c r="J16" i="6"/>
  <c r="K16" i="6"/>
  <c r="L16" i="6"/>
  <c r="J17" i="6"/>
  <c r="K17" i="6"/>
  <c r="J18" i="6"/>
  <c r="K18" i="6"/>
  <c r="J19" i="6"/>
  <c r="K19" i="6"/>
  <c r="J20" i="6"/>
  <c r="K20" i="6"/>
  <c r="J21" i="6"/>
  <c r="J22" i="6"/>
  <c r="K22" i="6"/>
  <c r="K23" i="6"/>
  <c r="J24" i="6"/>
  <c r="K25" i="6"/>
  <c r="J26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C1" i="5"/>
  <c r="E52" i="4" l="1"/>
  <c r="E60" i="4" s="1"/>
  <c r="E61" i="4" s="1"/>
</calcChain>
</file>

<file path=xl/sharedStrings.xml><?xml version="1.0" encoding="utf-8"?>
<sst xmlns="http://schemas.openxmlformats.org/spreadsheetml/2006/main" count="282" uniqueCount="160">
  <si>
    <t>Semestr(y)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</si>
  <si>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</si>
  <si>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</si>
  <si>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</si>
  <si>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</si>
  <si>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</si>
  <si>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</si>
  <si>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</si>
  <si>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</si>
  <si>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</si>
  <si>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</si>
  <si>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</si>
  <si>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</si>
  <si>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</si>
  <si>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</si>
  <si>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t>Średnia</t>
  </si>
  <si>
    <t>ECTS</t>
  </si>
  <si>
    <t>Jednostka realizująca</t>
  </si>
  <si>
    <t>Kierownik jednostki</t>
  </si>
  <si>
    <t>Kierunek</t>
  </si>
  <si>
    <t>Specjalność</t>
  </si>
  <si>
    <t>Poziom kształcenia (studiów)</t>
  </si>
  <si>
    <t>Tryb prowadzenia studiów</t>
  </si>
  <si>
    <t>Kod modułu</t>
  </si>
  <si>
    <t>numer efektu kształcenia (symbol)</t>
  </si>
  <si>
    <t>Student, który zaliczył moduł (przedmiot)
wie/umie/potrafi:</t>
  </si>
  <si>
    <t>Sposób weryfikacji efektów kształcenia (forma zaliczeń)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</si>
  <si>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</si>
  <si>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</si>
  <si>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</si>
  <si>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</si>
  <si>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</si>
  <si>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EK4</t>
  </si>
  <si>
    <t>EK5</t>
  </si>
  <si>
    <t>EK6</t>
  </si>
  <si>
    <t>Wykład</t>
  </si>
  <si>
    <t>Ćw.</t>
  </si>
  <si>
    <t>Zajęcia seminaryjne</t>
  </si>
  <si>
    <t>Zajęcia laboratoryjne</t>
  </si>
  <si>
    <t>Inne</t>
  </si>
  <si>
    <t xml:space="preserve">Treść kształcenia (program wykładów i pozostałych zajęć) modułu (przedmiotu) - </t>
  </si>
  <si>
    <t>…</t>
  </si>
  <si>
    <t>Wymagania wstępne i dodatkowe</t>
  </si>
  <si>
    <t>Zalecana literatura i pomoce naukowe</t>
  </si>
  <si>
    <t>Narzędzia dydaktyczne:</t>
  </si>
  <si>
    <t>Forma nakładu pracy studenta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</si>
  <si>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</si>
  <si>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</si>
  <si>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</si>
  <si>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</si>
  <si>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</si>
  <si>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</si>
  <si>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</si>
  <si>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</si>
  <si>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</si>
  <si>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</si>
  <si>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</si>
  <si>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Nakład pracy studenta (bilans punktów ECTS) dla modułu (przedmiotu):</t>
  </si>
  <si>
    <t>Forma nakładu pracy studenta
(udział w zajęciach, aktywność, przygotowanie sprawozdania, itp.)</t>
  </si>
  <si>
    <t>DLA MODUŁU</t>
  </si>
  <si>
    <t>SUMA [h] Obciążenia studenta</t>
  </si>
  <si>
    <t>SUMA [h] Pracy własnej studenta</t>
  </si>
  <si>
    <t>SUMA [h]
Godzin kontaktowych</t>
  </si>
  <si>
    <t>NR* SEMESTRU</t>
  </si>
  <si>
    <t>41-902 Bytom, ul. Piekarska 18</t>
  </si>
  <si>
    <t>Zdrowie Publiczne</t>
  </si>
  <si>
    <t>stacjonarne</t>
  </si>
  <si>
    <t>Metody walidacji końcowych efektów kształcenia</t>
  </si>
  <si>
    <t>dr hab. n. med. R. Braczkowski</t>
  </si>
  <si>
    <t>kolokwium
sprawdzian pisemny</t>
  </si>
  <si>
    <t>kolokwium 
zadania domowe</t>
  </si>
  <si>
    <t>zadania domowe
dyskusje tematyczna</t>
  </si>
  <si>
    <t>zadania domowe
kolokwia
sprawdziany pisemne</t>
  </si>
  <si>
    <t>dyskusja tematyczna</t>
  </si>
  <si>
    <t>dyskusje tematyczne
prace zaliczeniowe</t>
  </si>
  <si>
    <t>x</t>
  </si>
  <si>
    <t>brak</t>
  </si>
  <si>
    <t>Prezentacje multimedialne</t>
  </si>
  <si>
    <t>Dane kontaktowe Jednostki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</si>
  <si>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</si>
  <si>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Ocena efektów kształcenia</t>
  </si>
  <si>
    <t>ndst (2.0)</t>
  </si>
  <si>
    <t>dst (3.0)</t>
  </si>
  <si>
    <t>d.db (3.5)</t>
  </si>
  <si>
    <t>db (4.0)</t>
  </si>
  <si>
    <t>p.db (4.5)</t>
  </si>
  <si>
    <t>bdb (5.0)</t>
  </si>
  <si>
    <t>poniżej 60%</t>
  </si>
  <si>
    <t>60%-67%</t>
  </si>
  <si>
    <t>68%-75%</t>
  </si>
  <si>
    <t>76%-83%</t>
  </si>
  <si>
    <t>84%-91%</t>
  </si>
  <si>
    <t>92%-100%</t>
  </si>
  <si>
    <t>Odniesienie do efektów kształcenia dla obszaru medycznego 
M_n=Σ(K_n*MK_n)</t>
  </si>
  <si>
    <t>Macierz efektów kształcenia dla modułu/przedmiotu w odniesieniu do form zajęć</t>
  </si>
  <si>
    <t>Koordynator modułu/przedmiotu</t>
  </si>
  <si>
    <t>Profil kształcenia</t>
  </si>
  <si>
    <t>ogólno-akademicki</t>
  </si>
  <si>
    <t>Język prowadzenia zajęć</t>
  </si>
  <si>
    <t>polski</t>
  </si>
  <si>
    <t>Cel główny modułu/przedmiotu</t>
  </si>
  <si>
    <t>NIE</t>
  </si>
  <si>
    <t>K_W01 100%</t>
  </si>
  <si>
    <t>K_W01</t>
  </si>
  <si>
    <t>Nabycie wiedzy z zakresu społeczno-ekonomicznych uwarunkowań stanu zdrowia</t>
  </si>
  <si>
    <t>II</t>
  </si>
  <si>
    <t>Prezentuje pogłębioną wiedzę z zakresu rozpoznawania podstawowych zagrożeń zdrowia ludności związanych z jakością środowiska, stylem życia i sposobem żywienia oraz innymi czynnikami ryzyka zdrowotnego.</t>
  </si>
  <si>
    <t>Posiada umiejętności wykorzystania z wiedzy teoretycznej, dostrzegania, obserwacji i interpretacji zjawisk w zakresie zdrowia populacji, pogłębione i wzbogacone o wyjaśnianie wzajemnych  relacji między zdrowiem a czynnikami społeczno-ekonomicznymi i środowiskowymi.</t>
  </si>
  <si>
    <t>K_U03 100%</t>
  </si>
  <si>
    <t>Potrafi wyszukiwać, analizować, oceniać, selekcjonować i integrować informację z różnych źródeł oraz formułować na tej podstawie krytyczne sądy na temat zagrożeń i problemów zdrowotnych i społecznych określonej zbiorowości.</t>
  </si>
  <si>
    <t>K_U04 100%</t>
  </si>
  <si>
    <t>Pracuje z dostępnymi danymi w celu wyjaśnienia społeczno-ekonomicznych i środowiskowych czynników wpływających na zdrowie.</t>
  </si>
  <si>
    <t>K_U14 100%</t>
  </si>
  <si>
    <t>Potrafi, w szerokim zakresie, formułować przejrzyste i szczegółowe wypowiedzi ustne i pisemne, a także wyjaśniać swoje stanowisko w sprawach będących przedmiotem dyskusji, rozważając zalety i wady różnych</t>
  </si>
  <si>
    <t>K_K10 100%</t>
  </si>
  <si>
    <t>Umie samodzielnie zdobywać wiedzę i poszerzać swoje umiejętności badawcze korzystając z obiektywnych źródeł informacji oraz podejmować autonomiczne działania zmierzające do rozstrzygania praktycznych problemów.</t>
  </si>
  <si>
    <t>K_K11 100%</t>
  </si>
  <si>
    <t>M2_W03</t>
  </si>
  <si>
    <t>M2_W06</t>
  </si>
  <si>
    <t>K_U03</t>
  </si>
  <si>
    <t>M2_U04</t>
  </si>
  <si>
    <t>K_U04</t>
  </si>
  <si>
    <t>K_U14</t>
  </si>
  <si>
    <t>K_K10</t>
  </si>
  <si>
    <t>S2A_K03</t>
  </si>
  <si>
    <t>K_K11</t>
  </si>
  <si>
    <t>S2A_K06</t>
  </si>
  <si>
    <t>G. Firlit-Fesnak i wsp. Polityka Społeczna, PWN, 2008;
Czupryna A., Poździoch S., Ryś A., Włodarczyk C.W., Zdrowie Publiczne – wybrane zagadnienia, tom I,II, Vesalius, UJ Kraków, 2000</t>
  </si>
  <si>
    <t>M2_W01
M2_W02 
M2_W03;80%
M2_W04
M2_W06;20%</t>
  </si>
  <si>
    <t xml:space="preserve">M2_U04;100%
M2_U09
M2_U07
S2A_U01
S2A_U02
S2A_U03
</t>
  </si>
  <si>
    <t>M2_U02
M2_U06
M2_U07;100%
S2A_U01
S2A_U02
S2A_U03
S2A_U06</t>
  </si>
  <si>
    <t>M2_U03 
M2_U06 
S2A_U02;100% 
S2A_U07</t>
  </si>
  <si>
    <t>M2_K08
S2A_K03;100%</t>
  </si>
  <si>
    <t>M2_K06
S2A_K06;100%</t>
  </si>
  <si>
    <t>M2_W01</t>
  </si>
  <si>
    <t xml:space="preserve">M2_W02 </t>
  </si>
  <si>
    <t>M2_W04</t>
  </si>
  <si>
    <t>M</t>
  </si>
  <si>
    <t>M2_U09</t>
  </si>
  <si>
    <t>M2_U07</t>
  </si>
  <si>
    <t>S2A_U01</t>
  </si>
  <si>
    <t>S2A_U02</t>
  </si>
  <si>
    <t>S2A_U03</t>
  </si>
  <si>
    <t>S</t>
  </si>
  <si>
    <t>M2_U02</t>
  </si>
  <si>
    <t>M2_U06</t>
  </si>
  <si>
    <t>S2A_U06</t>
  </si>
  <si>
    <t xml:space="preserve">M2_U03 </t>
  </si>
  <si>
    <t xml:space="preserve">M2_U06 </t>
  </si>
  <si>
    <t>S2A_U07</t>
  </si>
  <si>
    <t>M2_K08</t>
  </si>
  <si>
    <t>M2_K06</t>
  </si>
  <si>
    <r>
      <t>Opis efektów</t>
    </r>
    <r>
      <rPr>
        <b/>
        <sz val="11"/>
        <color indexed="10"/>
        <rFont val="Times New Roman"/>
        <family val="1"/>
        <charset val="238"/>
      </rPr>
      <t>*</t>
    </r>
    <r>
      <rPr>
        <b/>
        <sz val="11"/>
        <rFont val="Times New Roman"/>
        <family val="1"/>
        <charset val="238"/>
      </rPr>
      <t xml:space="preserve"> kształcenia dla modułu (przedmiotu): Społeczno ekonomiczne uwarunkowania zdrowia</t>
    </r>
  </si>
  <si>
    <t>Edukator zdrowia</t>
  </si>
  <si>
    <t>SYLABUS PRZEDMIOTU</t>
  </si>
  <si>
    <t>Nazwa przedmiotu</t>
  </si>
  <si>
    <t>Społeczno-ekonomiczne uwarunkowania zdrowia</t>
  </si>
  <si>
    <t xml:space="preserve">1.Socjoekonomiczne determinanty stanu zdrowia
2.Nierówności w zdrowiu a wykształcenie
3.Społeczne uwarunkowania stanu zdrowia w Polsce
4. Wpływ bezrobocia na zdrowie psychiczne czlowieka
5. Socjoekonomiczne konsekwencje bezrobocia
6. Marginalizacja i wykluczenie społeczne
7. Skutki bezrobocia i ubóstwa dla jednostki i rodziny
8. Zdrowotne konsekwencje ubóstwa
9.Patologie życia społecznego
10. Patologie życia rodzinnego
</t>
  </si>
  <si>
    <t>Zakład Zdrowia Publicznego, Wydzial Zdrowia Publicznego w Bytomiu, Śląski Uniwersytet Medyczny w Katowicach</t>
  </si>
  <si>
    <t>lek. dent Mariusz Geremek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</si>
</sst>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7">
    <font>
      <sz val="10"/>
      <name val="Arial"/>
      <charset val="238"/>
    </font>
    <font>
      <sz val="10"/>
      <name val="Arial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8"/>
      <name val="Arial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10"/>
      <name val="Arial"/>
      <family val="2"/>
      <charset val="238"/>
    </font>
    <font>
      <b/>
      <sz val="10"/>
      <color indexed="12"/>
      <name val="Arial"/>
      <family val="2"/>
    </font>
    <font>
      <b/>
      <sz val="10"/>
      <color indexed="12"/>
      <name val="Arial"/>
      <family val="2"/>
      <charset val="238"/>
    </font>
    <font>
      <b/>
      <sz val="1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1" fillId="2" borderId="1" applyNumberFormat="0" applyAlignment="0" applyProtection="0"/>
    <xf numFmtId="0" fontId="12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4" borderId="9" applyNumberFormat="0" applyFont="0" applyAlignment="0" applyProtection="0"/>
  </cellStyleXfs>
  <cellXfs count="90">
    <xf numFmtId="0" fontId="0" fillId="0" borderId="0" xfId="0"/>
    <xf numFmtId="0" fontId="16" fillId="0" borderId="0" xfId="19"/>
    <xf numFmtId="164" fontId="16" fillId="0" borderId="0" xfId="19" applyNumberFormat="1"/>
    <xf numFmtId="0" fontId="16" fillId="0" borderId="0" xfId="16" applyFont="1"/>
    <xf numFmtId="0" fontId="17" fillId="11" borderId="10" xfId="0" applyFont="1" applyFill="1" applyBorder="1"/>
    <xf numFmtId="0" fontId="17" fillId="0" borderId="10" xfId="0" applyFont="1" applyBorder="1" applyAlignment="1">
      <alignment wrapText="1"/>
    </xf>
    <xf numFmtId="0" fontId="17" fillId="0" borderId="10" xfId="0" applyFont="1" applyBorder="1"/>
    <xf numFmtId="0" fontId="17" fillId="0" borderId="0" xfId="0" applyFont="1"/>
    <xf numFmtId="0" fontId="17" fillId="0" borderId="10" xfId="0" applyFont="1" applyBorder="1" applyAlignment="1">
      <alignment horizontal="left"/>
    </xf>
    <xf numFmtId="0" fontId="17" fillId="0" borderId="10" xfId="16" applyFont="1" applyFill="1" applyBorder="1"/>
    <xf numFmtId="0" fontId="17" fillId="0" borderId="10" xfId="0" applyFont="1" applyFill="1" applyBorder="1" applyAlignment="1">
      <alignment horizontal="center"/>
    </xf>
    <xf numFmtId="0" fontId="17" fillId="12" borderId="11" xfId="0" applyFont="1" applyFill="1" applyBorder="1" applyAlignment="1">
      <alignment vertical="top" wrapText="1"/>
    </xf>
    <xf numFmtId="0" fontId="17" fillId="12" borderId="12" xfId="0" applyFont="1" applyFill="1" applyBorder="1" applyAlignment="1">
      <alignment vertical="top" wrapText="1"/>
    </xf>
    <xf numFmtId="0" fontId="18" fillId="12" borderId="10" xfId="0" applyFont="1" applyFill="1" applyBorder="1"/>
    <xf numFmtId="0" fontId="18" fillId="12" borderId="12" xfId="0" applyFont="1" applyFill="1" applyBorder="1"/>
    <xf numFmtId="0" fontId="18" fillId="12" borderId="10" xfId="0" applyFont="1" applyFill="1" applyBorder="1" applyAlignment="1">
      <alignment vertical="center"/>
    </xf>
    <xf numFmtId="0" fontId="18" fillId="12" borderId="10" xfId="16" applyFont="1" applyFill="1" applyBorder="1" applyAlignment="1">
      <alignment horizontal="center" vertical="center" wrapText="1"/>
    </xf>
    <xf numFmtId="0" fontId="18" fillId="13" borderId="10" xfId="18" applyFont="1" applyFill="1" applyBorder="1" applyAlignment="1">
      <alignment horizontal="center" vertical="center" wrapText="1"/>
    </xf>
    <xf numFmtId="0" fontId="17" fillId="0" borderId="0" xfId="19" applyFont="1"/>
    <xf numFmtId="0" fontId="18" fillId="12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11" borderId="10" xfId="0" applyFont="1" applyFill="1" applyBorder="1" applyAlignment="1">
      <alignment horizontal="center" vertical="center" wrapText="1"/>
    </xf>
    <xf numFmtId="0" fontId="18" fillId="11" borderId="10" xfId="0" applyFont="1" applyFill="1" applyBorder="1"/>
    <xf numFmtId="0" fontId="17" fillId="11" borderId="13" xfId="0" applyFont="1" applyFill="1" applyBorder="1" applyAlignment="1">
      <alignment horizontal="center"/>
    </xf>
    <xf numFmtId="0" fontId="22" fillId="0" borderId="10" xfId="0" applyFont="1" applyBorder="1"/>
    <xf numFmtId="0" fontId="22" fillId="0" borderId="10" xfId="0" applyFont="1" applyBorder="1" applyAlignment="1">
      <alignment wrapText="1"/>
    </xf>
    <xf numFmtId="0" fontId="21" fillId="0" borderId="10" xfId="16" applyFont="1" applyFill="1" applyBorder="1" applyAlignment="1">
      <alignment horizontal="left" vertical="center" wrapText="1"/>
    </xf>
    <xf numFmtId="0" fontId="21" fillId="0" borderId="10" xfId="16" applyFont="1" applyFill="1" applyBorder="1" applyAlignment="1">
      <alignment horizontal="center" vertical="center"/>
    </xf>
    <xf numFmtId="9" fontId="0" fillId="0" borderId="0" xfId="0" applyNumberFormat="1" applyBorder="1"/>
    <xf numFmtId="0" fontId="23" fillId="0" borderId="0" xfId="0" applyFont="1" applyBorder="1"/>
    <xf numFmtId="0" fontId="24" fillId="0" borderId="10" xfId="17" applyFont="1" applyFill="1" applyBorder="1" applyAlignment="1">
      <alignment horizontal="center" vertical="center" wrapText="1"/>
    </xf>
    <xf numFmtId="164" fontId="23" fillId="14" borderId="10" xfId="0" applyNumberFormat="1" applyFont="1" applyFill="1" applyBorder="1"/>
    <xf numFmtId="164" fontId="0" fillId="0" borderId="10" xfId="0" applyNumberFormat="1" applyFill="1" applyBorder="1"/>
    <xf numFmtId="0" fontId="25" fillId="0" borderId="14" xfId="18" applyFont="1" applyFill="1" applyBorder="1" applyAlignment="1">
      <alignment horizontal="center" vertical="center" wrapText="1"/>
    </xf>
    <xf numFmtId="164" fontId="26" fillId="0" borderId="15" xfId="19" applyNumberFormat="1" applyFont="1" applyFill="1" applyBorder="1"/>
    <xf numFmtId="0" fontId="25" fillId="0" borderId="16" xfId="16" applyFont="1" applyFill="1" applyBorder="1" applyAlignment="1">
      <alignment horizontal="center" vertical="center" wrapText="1"/>
    </xf>
    <xf numFmtId="2" fontId="26" fillId="0" borderId="15" xfId="0" applyNumberFormat="1" applyFont="1" applyFill="1" applyBorder="1"/>
    <xf numFmtId="164" fontId="17" fillId="0" borderId="0" xfId="19" applyNumberFormat="1" applyFont="1" applyFill="1" applyBorder="1"/>
    <xf numFmtId="2" fontId="17" fillId="0" borderId="0" xfId="0" applyNumberFormat="1" applyFont="1" applyFill="1" applyBorder="1"/>
    <xf numFmtId="9" fontId="0" fillId="0" borderId="0" xfId="0" applyNumberFormat="1"/>
    <xf numFmtId="9" fontId="0" fillId="0" borderId="17" xfId="0" applyNumberFormat="1" applyBorder="1" applyAlignment="1">
      <alignment horizontal="right"/>
    </xf>
    <xf numFmtId="9" fontId="25" fillId="14" borderId="18" xfId="0" applyNumberFormat="1" applyFont="1" applyFill="1" applyBorder="1"/>
    <xf numFmtId="0" fontId="0" fillId="0" borderId="19" xfId="0" applyBorder="1"/>
    <xf numFmtId="9" fontId="0" fillId="0" borderId="19" xfId="0" applyNumberFormat="1" applyBorder="1"/>
    <xf numFmtId="0" fontId="23" fillId="0" borderId="19" xfId="0" applyFont="1" applyBorder="1"/>
    <xf numFmtId="0" fontId="21" fillId="0" borderId="0" xfId="16" applyFont="1" applyFill="1" applyBorder="1" applyAlignment="1">
      <alignment horizontal="left" vertical="center" wrapText="1"/>
    </xf>
    <xf numFmtId="0" fontId="0" fillId="0" borderId="0" xfId="0" applyFill="1" applyBorder="1"/>
    <xf numFmtId="9" fontId="0" fillId="0" borderId="0" xfId="0" applyNumberFormat="1" applyBorder="1" applyAlignment="1">
      <alignment horizontal="right"/>
    </xf>
    <xf numFmtId="9" fontId="16" fillId="0" borderId="0" xfId="0" applyNumberFormat="1" applyFont="1" applyBorder="1"/>
    <xf numFmtId="9" fontId="25" fillId="15" borderId="10" xfId="0" applyNumberFormat="1" applyFont="1" applyFill="1" applyBorder="1"/>
    <xf numFmtId="9" fontId="25" fillId="15" borderId="18" xfId="0" applyNumberFormat="1" applyFont="1" applyFill="1" applyBorder="1"/>
    <xf numFmtId="0" fontId="0" fillId="0" borderId="19" xfId="0" applyFill="1" applyBorder="1"/>
    <xf numFmtId="9" fontId="0" fillId="0" borderId="19" xfId="0" applyNumberFormat="1" applyBorder="1" applyAlignment="1">
      <alignment horizontal="right"/>
    </xf>
    <xf numFmtId="9" fontId="0" fillId="0" borderId="0" xfId="0" applyNumberFormat="1" applyFill="1" applyBorder="1" applyAlignment="1">
      <alignment horizontal="right"/>
    </xf>
    <xf numFmtId="0" fontId="18" fillId="12" borderId="10" xfId="0" applyFont="1" applyFill="1" applyBorder="1" applyAlignment="1">
      <alignment horizontal="center"/>
    </xf>
    <xf numFmtId="0" fontId="18" fillId="12" borderId="20" xfId="16" applyFont="1" applyFill="1" applyBorder="1" applyAlignment="1">
      <alignment horizontal="center" vertical="center"/>
    </xf>
    <xf numFmtId="0" fontId="18" fillId="12" borderId="21" xfId="16" applyFont="1" applyFill="1" applyBorder="1" applyAlignment="1">
      <alignment horizontal="center" vertical="center"/>
    </xf>
    <xf numFmtId="0" fontId="18" fillId="11" borderId="20" xfId="16" applyFont="1" applyFill="1" applyBorder="1" applyAlignment="1">
      <alignment horizontal="center" wrapText="1"/>
    </xf>
    <xf numFmtId="0" fontId="18" fillId="11" borderId="17" xfId="16" applyFont="1" applyFill="1" applyBorder="1" applyAlignment="1">
      <alignment horizontal="center" wrapText="1"/>
    </xf>
    <xf numFmtId="0" fontId="18" fillId="11" borderId="21" xfId="16" applyFont="1" applyFill="1" applyBorder="1" applyAlignment="1">
      <alignment horizontal="center" wrapText="1"/>
    </xf>
    <xf numFmtId="0" fontId="18" fillId="12" borderId="22" xfId="16" applyFont="1" applyFill="1" applyBorder="1" applyAlignment="1">
      <alignment horizontal="center" wrapText="1"/>
    </xf>
    <xf numFmtId="0" fontId="18" fillId="12" borderId="23" xfId="16" applyFont="1" applyFill="1" applyBorder="1" applyAlignment="1">
      <alignment horizontal="center" wrapText="1"/>
    </xf>
    <xf numFmtId="0" fontId="18" fillId="12" borderId="18" xfId="16" applyFont="1" applyFill="1" applyBorder="1" applyAlignment="1">
      <alignment horizontal="center" wrapText="1"/>
    </xf>
    <xf numFmtId="0" fontId="17" fillId="0" borderId="24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8" fillId="12" borderId="24" xfId="0" applyFont="1" applyFill="1" applyBorder="1" applyAlignment="1">
      <alignment horizontal="left"/>
    </xf>
    <xf numFmtId="0" fontId="18" fillId="12" borderId="0" xfId="0" applyFont="1" applyFill="1" applyBorder="1" applyAlignment="1">
      <alignment horizontal="left"/>
    </xf>
    <xf numFmtId="0" fontId="17" fillId="0" borderId="24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12" borderId="22" xfId="15" applyFont="1" applyFill="1" applyBorder="1" applyAlignment="1">
      <alignment horizontal="left" vertical="center" wrapText="1"/>
    </xf>
    <xf numFmtId="0" fontId="17" fillId="12" borderId="23" xfId="15" applyFont="1" applyFill="1" applyBorder="1" applyAlignment="1">
      <alignment horizontal="left" vertical="center" wrapText="1"/>
    </xf>
    <xf numFmtId="0" fontId="17" fillId="12" borderId="18" xfId="15" applyFont="1" applyFill="1" applyBorder="1" applyAlignment="1">
      <alignment horizontal="left" vertical="center" wrapText="1"/>
    </xf>
    <xf numFmtId="0" fontId="17" fillId="12" borderId="20" xfId="15" applyFont="1" applyFill="1" applyBorder="1" applyAlignment="1">
      <alignment horizontal="left" vertical="center"/>
    </xf>
    <xf numFmtId="0" fontId="17" fillId="12" borderId="21" xfId="15" applyFont="1" applyFill="1" applyBorder="1" applyAlignment="1">
      <alignment horizontal="left" vertical="center"/>
    </xf>
    <xf numFmtId="0" fontId="17" fillId="12" borderId="25" xfId="15" applyFont="1" applyFill="1" applyBorder="1" applyAlignment="1">
      <alignment horizontal="left" vertical="center"/>
    </xf>
    <xf numFmtId="0" fontId="17" fillId="12" borderId="26" xfId="15" applyFont="1" applyFill="1" applyBorder="1" applyAlignment="1">
      <alignment horizontal="left" vertical="center"/>
    </xf>
    <xf numFmtId="0" fontId="18" fillId="12" borderId="24" xfId="0" applyFont="1" applyFill="1" applyBorder="1" applyAlignment="1">
      <alignment horizontal="center" vertical="center"/>
    </xf>
    <xf numFmtId="0" fontId="18" fillId="12" borderId="0" xfId="0" applyFont="1" applyFill="1" applyBorder="1" applyAlignment="1">
      <alignment horizontal="center" vertical="center"/>
    </xf>
    <xf numFmtId="0" fontId="18" fillId="11" borderId="0" xfId="0" applyFont="1" applyFill="1" applyBorder="1" applyAlignment="1">
      <alignment horizontal="center" vertical="center" wrapText="1"/>
    </xf>
    <xf numFmtId="0" fontId="18" fillId="11" borderId="27" xfId="0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18" fillId="12" borderId="25" xfId="0" applyFont="1" applyFill="1" applyBorder="1" applyAlignment="1">
      <alignment horizontal="left"/>
    </xf>
    <xf numFmtId="0" fontId="18" fillId="12" borderId="19" xfId="0" applyFont="1" applyFill="1" applyBorder="1" applyAlignment="1">
      <alignment horizontal="left"/>
    </xf>
    <xf numFmtId="0" fontId="18" fillId="12" borderId="25" xfId="0" applyFont="1" applyFill="1" applyBorder="1" applyAlignment="1">
      <alignment horizontal="center" wrapText="1"/>
    </xf>
    <xf numFmtId="0" fontId="18" fillId="12" borderId="19" xfId="0" applyFont="1" applyFill="1" applyBorder="1" applyAlignment="1">
      <alignment horizontal="center" wrapText="1"/>
    </xf>
    <xf numFmtId="0" fontId="18" fillId="11" borderId="25" xfId="0" applyFont="1" applyFill="1" applyBorder="1" applyAlignment="1">
      <alignment horizontal="center" wrapText="1"/>
    </xf>
    <xf numFmtId="0" fontId="18" fillId="11" borderId="19" xfId="0" applyFont="1" applyFill="1" applyBorder="1" applyAlignment="1">
      <alignment horizontal="center" wrapText="1"/>
    </xf>
    <xf numFmtId="0" fontId="18" fillId="11" borderId="26" xfId="0" applyFont="1" applyFill="1" applyBorder="1" applyAlignment="1">
      <alignment horizontal="center" wrapText="1"/>
    </xf>
    <xf numFmtId="0" fontId="17" fillId="0" borderId="28" xfId="0" applyFont="1" applyBorder="1" applyAlignment="1">
      <alignment wrapText="1"/>
    </xf>
  </cellXfs>
  <cellStyles count="26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/>
    <cellStyle name="Normalny_SYLABUS-MODULU" xfId="16"/>
    <cellStyle name="Normalny_SYLABUS-MODULU_AD%" xfId="17"/>
    <cellStyle name="Normalny_SYLABUS-MODULU_TI%" xfId="18"/>
    <cellStyle name="Normalny_TI%" xfId="19"/>
    <cellStyle name="Obliczenia" xfId="20" builtinId="22" customBuiltin="1"/>
    <cellStyle name="Suma" xfId="21" builtinId="25" customBuiltin="1"/>
    <cellStyle name="Tekst objaśnienia" xfId="22" builtinId="53" customBuiltin="1"/>
    <cellStyle name="Tekst ostrzeżenia" xfId="23" builtinId="11" customBuiltin="1"/>
    <cellStyle name="Tytuł" xfId="24" builtinId="15" customBuiltin="1"/>
    <cellStyle name="Uwaga" xfId="2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tabSelected="1" view="pageBreakPreview" zoomScaleNormal="75" zoomScaleSheetLayoutView="100" workbookViewId="0">
      <selection activeCell="B7" sqref="B7"/>
    </sheetView>
  </sheetViews>
  <sheetFormatPr defaultRowHeight="12.75"/>
  <cols>
    <col min="1" max="1" width="53.42578125" bestFit="1" customWidth="1"/>
    <col min="2" max="2" width="59.42578125" customWidth="1"/>
  </cols>
  <sheetData>
    <row r="1" spans="1:2" ht="14.25">
      <c r="A1" s="54" t="s">
        <v>154</v>
      </c>
      <c r="B1" s="54"/>
    </row>
    <row r="2" spans="1:2" ht="15.75">
      <c r="A2" s="13" t="s">
        <v>155</v>
      </c>
      <c r="B2" s="24" t="s">
        <v>156</v>
      </c>
    </row>
    <row r="3" spans="1:2" ht="15">
      <c r="A3" s="14" t="s">
        <v>23</v>
      </c>
      <c r="B3" s="4"/>
    </row>
    <row r="4" spans="1:2" ht="30">
      <c r="A4" s="13" t="s">
        <v>17</v>
      </c>
      <c r="B4" s="5" t="s">
        <v>158</v>
      </c>
    </row>
    <row r="5" spans="1:2" ht="15">
      <c r="A5" s="13" t="s">
        <v>78</v>
      </c>
      <c r="B5" s="6" t="s">
        <v>64</v>
      </c>
    </row>
    <row r="6" spans="1:2" ht="15">
      <c r="A6" s="13" t="s">
        <v>18</v>
      </c>
      <c r="B6" s="6" t="s">
        <v>68</v>
      </c>
    </row>
    <row r="7" spans="1:2" ht="15">
      <c r="A7" s="13" t="s">
        <v>95</v>
      </c>
      <c r="B7" s="89" t="s">
        <v>159</v>
      </c>
    </row>
    <row r="8" spans="1:2" ht="15">
      <c r="A8" s="13" t="s">
        <v>19</v>
      </c>
      <c r="B8" s="6" t="s">
        <v>65</v>
      </c>
    </row>
    <row r="9" spans="1:2" ht="15">
      <c r="A9" s="13" t="s">
        <v>20</v>
      </c>
      <c r="B9" s="6" t="s">
        <v>153</v>
      </c>
    </row>
    <row r="10" spans="1:2" ht="15">
      <c r="A10" s="13" t="s">
        <v>96</v>
      </c>
      <c r="B10" s="6" t="s">
        <v>97</v>
      </c>
    </row>
    <row r="11" spans="1:2" ht="15">
      <c r="A11" s="13" t="s">
        <v>21</v>
      </c>
      <c r="B11" s="6" t="s">
        <v>105</v>
      </c>
    </row>
    <row r="12" spans="1:2" ht="15">
      <c r="A12" s="13" t="s">
        <v>22</v>
      </c>
      <c r="B12" s="6" t="s">
        <v>66</v>
      </c>
    </row>
    <row r="13" spans="1:2" ht="15">
      <c r="A13" s="13" t="s">
        <v>0</v>
      </c>
      <c r="B13" s="8">
        <v>3</v>
      </c>
    </row>
    <row r="14" spans="1:2" ht="15">
      <c r="A14" s="13" t="s">
        <v>98</v>
      </c>
      <c r="B14" s="8" t="s">
        <v>99</v>
      </c>
    </row>
    <row r="15" spans="1:2" ht="15">
      <c r="A15" s="13" t="s">
        <v>53</v>
      </c>
      <c r="B15" s="6" t="s">
        <v>101</v>
      </c>
    </row>
    <row r="16" spans="1:2" ht="15">
      <c r="A16" s="7"/>
      <c r="B16" s="7"/>
    </row>
    <row r="17" spans="1:2" ht="31.5">
      <c r="A17" s="15" t="s">
        <v>100</v>
      </c>
      <c r="B17" s="25" t="s">
        <v>104</v>
      </c>
    </row>
  </sheetData>
  <mergeCells count="1">
    <mergeCell ref="A1:B1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orientation="landscape" r:id="rId1"/>
  <headerFooter alignWithMargins="0">
    <oddHeader>&amp;L&amp;"Arial,Pogrubiony"&amp;12Wydział Zdrowia Publicznego w Bytomiu
Śląski Uniwersytet Medyczny w Katowicach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view="pageBreakPreview" zoomScale="75" zoomScaleNormal="75" workbookViewId="0">
      <selection activeCell="F2" sqref="F2"/>
    </sheetView>
  </sheetViews>
  <sheetFormatPr defaultRowHeight="12.75"/>
  <cols>
    <col min="1" max="1" width="12.7109375" style="3" customWidth="1"/>
    <col min="2" max="2" width="87" style="3" customWidth="1"/>
    <col min="3" max="3" width="13.7109375" style="3" customWidth="1"/>
    <col min="4" max="4" width="15.28515625" style="3" customWidth="1"/>
    <col min="5" max="5" width="16" style="3" customWidth="1"/>
    <col min="6" max="6" width="13.7109375" style="3" customWidth="1"/>
    <col min="7" max="16384" width="9.140625" style="3"/>
  </cols>
  <sheetData>
    <row r="1" spans="1:10" ht="13.9" customHeight="1">
      <c r="A1" s="55" t="s">
        <v>152</v>
      </c>
      <c r="B1" s="56"/>
      <c r="C1" s="57" t="str">
        <f>METRYCZKA!B2</f>
        <v>Społeczno-ekonomiczne uwarunkowania zdrowia</v>
      </c>
      <c r="D1" s="58"/>
      <c r="E1" s="59"/>
      <c r="F1" s="60" t="s">
        <v>94</v>
      </c>
      <c r="G1" s="61"/>
      <c r="H1" s="61"/>
      <c r="I1" s="61"/>
      <c r="J1" s="62"/>
    </row>
    <row r="2" spans="1:10" ht="85.15" customHeight="1">
      <c r="A2" s="16" t="s">
        <v>24</v>
      </c>
      <c r="B2" s="16" t="s">
        <v>25</v>
      </c>
      <c r="C2" s="16" t="s">
        <v>27</v>
      </c>
      <c r="D2" s="16" t="s">
        <v>28</v>
      </c>
      <c r="E2" s="16" t="s">
        <v>26</v>
      </c>
      <c r="F2" s="16" t="s">
        <v>35</v>
      </c>
      <c r="G2" s="16" t="s">
        <v>36</v>
      </c>
      <c r="H2" s="16" t="s">
        <v>37</v>
      </c>
      <c r="I2" s="16" t="s">
        <v>38</v>
      </c>
      <c r="J2" s="16" t="s">
        <v>39</v>
      </c>
    </row>
    <row r="3" spans="1:10" ht="63.75">
      <c r="A3" s="26" t="s">
        <v>29</v>
      </c>
      <c r="B3" s="26" t="s">
        <v>106</v>
      </c>
      <c r="C3" s="26" t="s">
        <v>102</v>
      </c>
      <c r="D3" s="26" t="s">
        <v>128</v>
      </c>
      <c r="E3" s="26" t="s">
        <v>69</v>
      </c>
      <c r="F3" s="27" t="s">
        <v>75</v>
      </c>
      <c r="G3" s="27" t="s">
        <v>75</v>
      </c>
      <c r="H3" s="27" t="s">
        <v>75</v>
      </c>
      <c r="I3" s="9"/>
      <c r="J3" s="9"/>
    </row>
    <row r="4" spans="1:10" ht="89.25">
      <c r="A4" s="26" t="s">
        <v>30</v>
      </c>
      <c r="B4" s="26" t="s">
        <v>107</v>
      </c>
      <c r="C4" s="26" t="s">
        <v>108</v>
      </c>
      <c r="D4" s="26" t="s">
        <v>129</v>
      </c>
      <c r="E4" s="26" t="s">
        <v>70</v>
      </c>
      <c r="F4" s="27" t="s">
        <v>75</v>
      </c>
      <c r="G4" s="27" t="s">
        <v>75</v>
      </c>
      <c r="H4" s="27" t="s">
        <v>75</v>
      </c>
      <c r="I4" s="9"/>
      <c r="J4" s="9"/>
    </row>
    <row r="5" spans="1:10" ht="89.25">
      <c r="A5" s="26" t="s">
        <v>31</v>
      </c>
      <c r="B5" s="26" t="s">
        <v>109</v>
      </c>
      <c r="C5" s="26" t="s">
        <v>110</v>
      </c>
      <c r="D5" s="26" t="s">
        <v>130</v>
      </c>
      <c r="E5" s="26" t="s">
        <v>71</v>
      </c>
      <c r="F5" s="27" t="s">
        <v>75</v>
      </c>
      <c r="G5" s="27" t="s">
        <v>75</v>
      </c>
      <c r="H5" s="27" t="s">
        <v>75</v>
      </c>
      <c r="I5" s="9"/>
      <c r="J5" s="9"/>
    </row>
    <row r="6" spans="1:10" ht="51">
      <c r="A6" s="26" t="s">
        <v>32</v>
      </c>
      <c r="B6" s="26" t="s">
        <v>111</v>
      </c>
      <c r="C6" s="26" t="s">
        <v>112</v>
      </c>
      <c r="D6" s="26" t="s">
        <v>131</v>
      </c>
      <c r="E6" s="26" t="s">
        <v>72</v>
      </c>
      <c r="F6" s="27" t="s">
        <v>75</v>
      </c>
      <c r="G6" s="27" t="s">
        <v>75</v>
      </c>
      <c r="H6" s="27" t="s">
        <v>75</v>
      </c>
      <c r="I6" s="9"/>
      <c r="J6" s="9"/>
    </row>
    <row r="7" spans="1:10" ht="25.5">
      <c r="A7" s="26" t="s">
        <v>33</v>
      </c>
      <c r="B7" s="26" t="s">
        <v>113</v>
      </c>
      <c r="C7" s="26" t="s">
        <v>114</v>
      </c>
      <c r="D7" s="26" t="s">
        <v>132</v>
      </c>
      <c r="E7" s="26" t="s">
        <v>73</v>
      </c>
      <c r="F7" s="27" t="s">
        <v>75</v>
      </c>
      <c r="G7" s="27" t="s">
        <v>75</v>
      </c>
      <c r="H7" s="27" t="s">
        <v>75</v>
      </c>
      <c r="I7" s="9"/>
      <c r="J7" s="9"/>
    </row>
    <row r="8" spans="1:10" ht="38.25">
      <c r="A8" s="26" t="s">
        <v>34</v>
      </c>
      <c r="B8" s="26" t="s">
        <v>115</v>
      </c>
      <c r="C8" s="26" t="s">
        <v>116</v>
      </c>
      <c r="D8" s="26" t="s">
        <v>133</v>
      </c>
      <c r="E8" s="26" t="s">
        <v>74</v>
      </c>
      <c r="F8" s="27" t="s">
        <v>75</v>
      </c>
      <c r="G8" s="27" t="s">
        <v>75</v>
      </c>
      <c r="H8" s="27" t="s">
        <v>75</v>
      </c>
      <c r="I8" s="9"/>
      <c r="J8" s="9"/>
    </row>
  </sheetData>
  <mergeCells count="3">
    <mergeCell ref="A1:B1"/>
    <mergeCell ref="C1:E1"/>
    <mergeCell ref="F1:J1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8" orientation="landscape" horizontalDpi="4294967293" r:id="rId1"/>
  <headerFooter alignWithMargins="0">
    <oddHeader>&amp;C&amp;F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view="pageBreakPreview" zoomScale="75" zoomScaleNormal="75" workbookViewId="0">
      <selection activeCell="R9" sqref="R9"/>
    </sheetView>
  </sheetViews>
  <sheetFormatPr defaultRowHeight="12.75"/>
  <cols>
    <col min="1" max="3" width="9.140625" style="1"/>
    <col min="4" max="4" width="7" style="1" bestFit="1" customWidth="1"/>
    <col min="5" max="16384" width="9.140625" style="1"/>
  </cols>
  <sheetData>
    <row r="1" spans="1:19" ht="214.15" customHeight="1">
      <c r="A1" s="17" t="s">
        <v>1</v>
      </c>
      <c r="B1" s="17" t="s">
        <v>27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3</v>
      </c>
      <c r="H1" s="17" t="s">
        <v>6</v>
      </c>
      <c r="I1" s="17" t="s">
        <v>7</v>
      </c>
      <c r="J1" s="17" t="s">
        <v>8</v>
      </c>
      <c r="K1" s="17" t="s">
        <v>93</v>
      </c>
      <c r="L1" s="17" t="s">
        <v>9</v>
      </c>
      <c r="M1" s="17" t="s">
        <v>10</v>
      </c>
      <c r="N1" s="17" t="s">
        <v>11</v>
      </c>
      <c r="O1" s="18"/>
      <c r="P1" s="17" t="s">
        <v>12</v>
      </c>
      <c r="Q1" s="17" t="s">
        <v>13</v>
      </c>
      <c r="R1" s="17" t="s">
        <v>14</v>
      </c>
    </row>
    <row r="2" spans="1:19">
      <c r="A2" t="s">
        <v>29</v>
      </c>
      <c r="B2" s="39" t="s">
        <v>103</v>
      </c>
      <c r="C2" s="39">
        <v>1</v>
      </c>
      <c r="D2" s="39">
        <v>1</v>
      </c>
      <c r="E2" t="s">
        <v>134</v>
      </c>
      <c r="F2" s="39">
        <v>0</v>
      </c>
      <c r="G2" s="39">
        <v>1</v>
      </c>
      <c r="H2" t="s">
        <v>137</v>
      </c>
      <c r="I2" s="40">
        <v>1</v>
      </c>
      <c r="J2"/>
      <c r="K2" s="28">
        <v>1</v>
      </c>
      <c r="L2" s="28"/>
      <c r="M2" s="41">
        <v>1</v>
      </c>
      <c r="N2" s="41">
        <f>SUM(L2:L15)</f>
        <v>0</v>
      </c>
      <c r="O2"/>
      <c r="P2" s="30" t="s">
        <v>29</v>
      </c>
      <c r="Q2" s="31">
        <f>M2</f>
        <v>1</v>
      </c>
      <c r="R2" s="31">
        <f>N2</f>
        <v>0</v>
      </c>
    </row>
    <row r="3" spans="1:19">
      <c r="A3"/>
      <c r="B3" s="39"/>
      <c r="C3" s="39">
        <v>1</v>
      </c>
      <c r="D3"/>
      <c r="E3" t="s">
        <v>135</v>
      </c>
      <c r="F3" s="39">
        <v>0</v>
      </c>
      <c r="G3"/>
      <c r="H3" t="s">
        <v>137</v>
      </c>
      <c r="I3" s="39">
        <v>0</v>
      </c>
      <c r="J3"/>
      <c r="K3" s="28"/>
      <c r="L3" s="28"/>
      <c r="M3" s="29"/>
      <c r="N3" s="29"/>
      <c r="O3"/>
      <c r="P3" s="30" t="s">
        <v>30</v>
      </c>
      <c r="Q3" s="32">
        <f>M7</f>
        <v>1</v>
      </c>
      <c r="R3" s="32">
        <f>N16</f>
        <v>0</v>
      </c>
    </row>
    <row r="4" spans="1:19">
      <c r="A4"/>
      <c r="B4" s="39"/>
      <c r="C4" s="39">
        <v>1</v>
      </c>
      <c r="D4"/>
      <c r="E4" t="s">
        <v>117</v>
      </c>
      <c r="F4" s="39">
        <v>0.8</v>
      </c>
      <c r="G4"/>
      <c r="H4" t="s">
        <v>137</v>
      </c>
      <c r="I4" s="39">
        <v>0</v>
      </c>
      <c r="J4"/>
      <c r="K4" s="28"/>
      <c r="L4" s="28"/>
      <c r="M4" s="29"/>
      <c r="N4" s="29"/>
      <c r="O4"/>
      <c r="P4" s="30" t="s">
        <v>31</v>
      </c>
      <c r="Q4" s="32">
        <f>M13</f>
        <v>1</v>
      </c>
      <c r="R4" s="32">
        <f>N34</f>
        <v>0</v>
      </c>
    </row>
    <row r="5" spans="1:19">
      <c r="A5"/>
      <c r="B5" s="39"/>
      <c r="C5" s="39">
        <v>1</v>
      </c>
      <c r="D5"/>
      <c r="E5" t="s">
        <v>136</v>
      </c>
      <c r="F5" s="39">
        <v>0</v>
      </c>
      <c r="G5"/>
      <c r="H5" t="s">
        <v>137</v>
      </c>
      <c r="I5" s="39">
        <v>0</v>
      </c>
      <c r="J5"/>
      <c r="K5" s="28"/>
      <c r="L5" s="28"/>
      <c r="M5" s="29"/>
      <c r="N5" s="29"/>
      <c r="O5"/>
      <c r="P5" s="30" t="s">
        <v>32</v>
      </c>
      <c r="Q5" s="32">
        <v>0</v>
      </c>
      <c r="R5" s="32">
        <v>1</v>
      </c>
    </row>
    <row r="6" spans="1:19">
      <c r="A6" s="42"/>
      <c r="B6" s="43"/>
      <c r="C6" s="43">
        <v>1</v>
      </c>
      <c r="D6" s="42"/>
      <c r="E6" s="42" t="s">
        <v>118</v>
      </c>
      <c r="F6" s="43">
        <v>0.2</v>
      </c>
      <c r="G6" s="42"/>
      <c r="H6" s="42" t="s">
        <v>137</v>
      </c>
      <c r="I6" s="43">
        <v>0</v>
      </c>
      <c r="J6" s="42"/>
      <c r="K6" s="43"/>
      <c r="L6" s="43"/>
      <c r="M6" s="44"/>
      <c r="N6" s="44"/>
      <c r="O6"/>
      <c r="P6" s="30" t="s">
        <v>33</v>
      </c>
      <c r="Q6" s="32">
        <v>1</v>
      </c>
      <c r="R6" s="32">
        <v>0</v>
      </c>
    </row>
    <row r="7" spans="1:19" ht="13.5" thickBot="1">
      <c r="A7" t="s">
        <v>30</v>
      </c>
      <c r="B7" s="45" t="s">
        <v>119</v>
      </c>
      <c r="C7" s="39">
        <v>1</v>
      </c>
      <c r="D7" s="39">
        <v>1</v>
      </c>
      <c r="E7" t="s">
        <v>120</v>
      </c>
      <c r="F7" s="39">
        <v>1</v>
      </c>
      <c r="G7" s="39">
        <v>1</v>
      </c>
      <c r="H7" s="46" t="s">
        <v>137</v>
      </c>
      <c r="I7" s="40">
        <f>IF(H7="M",F7," ")</f>
        <v>1</v>
      </c>
      <c r="J7"/>
      <c r="K7" s="28">
        <f>IF(H7="M", SUMPRODUCT(C7:C10,F7:F10)," ")</f>
        <v>1</v>
      </c>
      <c r="L7" s="28"/>
      <c r="M7" s="49">
        <v>1</v>
      </c>
      <c r="N7" s="50">
        <v>0</v>
      </c>
      <c r="O7"/>
      <c r="P7" s="30" t="s">
        <v>34</v>
      </c>
      <c r="Q7" s="32">
        <f>M20</f>
        <v>0</v>
      </c>
      <c r="R7" s="32">
        <v>1</v>
      </c>
    </row>
    <row r="8" spans="1:19" ht="13.5" thickBot="1">
      <c r="A8"/>
      <c r="B8"/>
      <c r="C8" s="39">
        <v>1</v>
      </c>
      <c r="D8"/>
      <c r="E8" t="s">
        <v>138</v>
      </c>
      <c r="F8" s="39">
        <v>0</v>
      </c>
      <c r="G8"/>
      <c r="H8" s="46" t="s">
        <v>137</v>
      </c>
      <c r="I8" s="40">
        <f>IF(H8="M",F8," ")</f>
        <v>0</v>
      </c>
      <c r="J8"/>
      <c r="K8" s="28"/>
      <c r="L8" s="28"/>
      <c r="M8" s="29"/>
      <c r="N8" s="29"/>
      <c r="O8"/>
      <c r="P8" s="33" t="s">
        <v>15</v>
      </c>
      <c r="Q8" s="34">
        <f>AVERAGE(Q2:Q7)</f>
        <v>0.66666666666666663</v>
      </c>
      <c r="R8" s="34">
        <f>AVERAGE(R2:R7)</f>
        <v>0.33333333333333331</v>
      </c>
    </row>
    <row r="9" spans="1:19" ht="13.5" thickBot="1">
      <c r="A9"/>
      <c r="B9"/>
      <c r="C9" s="39">
        <v>1</v>
      </c>
      <c r="D9"/>
      <c r="E9" t="s">
        <v>139</v>
      </c>
      <c r="F9" s="39">
        <v>0</v>
      </c>
      <c r="G9"/>
      <c r="H9" s="46" t="s">
        <v>137</v>
      </c>
      <c r="I9" s="40">
        <f>IF(H9="M",F9," ")</f>
        <v>0</v>
      </c>
      <c r="J9"/>
      <c r="K9" s="28"/>
      <c r="L9" s="28"/>
      <c r="M9" s="29"/>
      <c r="N9" s="29"/>
      <c r="O9"/>
      <c r="P9" s="35" t="s">
        <v>16</v>
      </c>
      <c r="Q9" s="36">
        <f>Q8*2</f>
        <v>1.3333333333333333</v>
      </c>
      <c r="R9" s="36">
        <f>R8*2</f>
        <v>0.66666666666666663</v>
      </c>
      <c r="S9" s="2"/>
    </row>
    <row r="10" spans="1:19" ht="15">
      <c r="A10"/>
      <c r="B10"/>
      <c r="C10" s="39">
        <v>1</v>
      </c>
      <c r="D10"/>
      <c r="E10" t="s">
        <v>140</v>
      </c>
      <c r="F10" s="39">
        <v>0</v>
      </c>
      <c r="G10"/>
      <c r="H10" s="46" t="s">
        <v>143</v>
      </c>
      <c r="I10"/>
      <c r="J10" s="47">
        <f>IF(H10="S",F10," ")</f>
        <v>0</v>
      </c>
      <c r="K10" s="28" t="str">
        <f t="shared" ref="K10:K46" si="0">IF(H10="M", SUMPRODUCT(C10,F10)," ")</f>
        <v xml:space="preserve"> </v>
      </c>
      <c r="L10" s="48">
        <f>IF(H10="S",SUMPRODUCT(C10:C11,F10:F11)," ")</f>
        <v>0</v>
      </c>
      <c r="M10" s="29"/>
      <c r="N10" s="29"/>
      <c r="O10"/>
      <c r="P10"/>
      <c r="Q10" s="37"/>
      <c r="R10" s="37"/>
    </row>
    <row r="11" spans="1:19" ht="15">
      <c r="A11"/>
      <c r="B11"/>
      <c r="C11" s="39">
        <v>1</v>
      </c>
      <c r="D11"/>
      <c r="E11" t="s">
        <v>141</v>
      </c>
      <c r="F11" s="39">
        <v>0</v>
      </c>
      <c r="G11"/>
      <c r="H11" s="46" t="s">
        <v>143</v>
      </c>
      <c r="I11"/>
      <c r="J11" s="47">
        <f>IF(H11="S",F11," ")</f>
        <v>0</v>
      </c>
      <c r="K11" s="28" t="str">
        <f t="shared" si="0"/>
        <v xml:space="preserve"> </v>
      </c>
      <c r="L11" s="28"/>
      <c r="M11" s="29"/>
      <c r="N11" s="29"/>
      <c r="O11"/>
      <c r="P11"/>
      <c r="Q11" s="38"/>
      <c r="R11" s="38"/>
    </row>
    <row r="12" spans="1:19" ht="15">
      <c r="A12" s="42"/>
      <c r="B12" s="42"/>
      <c r="C12" s="43">
        <v>1</v>
      </c>
      <c r="D12" s="42"/>
      <c r="E12" s="42" t="s">
        <v>142</v>
      </c>
      <c r="F12" s="43">
        <v>0</v>
      </c>
      <c r="G12" s="42"/>
      <c r="H12" s="51" t="s">
        <v>143</v>
      </c>
      <c r="I12" s="42"/>
      <c r="J12" s="52">
        <f>IF(H12="S",F12," ")</f>
        <v>0</v>
      </c>
      <c r="K12" s="43" t="str">
        <f t="shared" si="0"/>
        <v xml:space="preserve"> </v>
      </c>
      <c r="L12" s="43"/>
      <c r="M12" s="44"/>
      <c r="N12" s="44"/>
      <c r="O12"/>
      <c r="P12"/>
      <c r="Q12" s="18"/>
      <c r="R12" s="18"/>
    </row>
    <row r="13" spans="1:19" ht="15">
      <c r="A13" t="s">
        <v>31</v>
      </c>
      <c r="B13" t="s">
        <v>121</v>
      </c>
      <c r="C13" s="39">
        <v>1</v>
      </c>
      <c r="D13" s="39">
        <v>1</v>
      </c>
      <c r="E13" t="s">
        <v>144</v>
      </c>
      <c r="F13" s="39">
        <v>0</v>
      </c>
      <c r="G13" s="39">
        <v>1</v>
      </c>
      <c r="H13" s="46" t="s">
        <v>137</v>
      </c>
      <c r="I13" s="28">
        <v>1</v>
      </c>
      <c r="J13"/>
      <c r="K13" s="28">
        <f>IF(H13="M", SUMPRODUCT(C13:C16,F13:F16)," ")</f>
        <v>1</v>
      </c>
      <c r="L13" s="28"/>
      <c r="M13" s="49">
        <v>1</v>
      </c>
      <c r="N13" s="50">
        <v>0</v>
      </c>
      <c r="O13"/>
      <c r="P13"/>
      <c r="Q13" s="18"/>
      <c r="R13" s="18"/>
    </row>
    <row r="14" spans="1:19" ht="15">
      <c r="A14"/>
      <c r="B14"/>
      <c r="C14" s="39">
        <v>1</v>
      </c>
      <c r="D14"/>
      <c r="E14" t="s">
        <v>145</v>
      </c>
      <c r="F14" s="39">
        <v>0</v>
      </c>
      <c r="G14"/>
      <c r="H14" s="46" t="s">
        <v>137</v>
      </c>
      <c r="I14" s="39">
        <v>0</v>
      </c>
      <c r="J14"/>
      <c r="K14" s="28"/>
      <c r="L14" s="28"/>
      <c r="M14" s="29"/>
      <c r="N14" s="29"/>
      <c r="O14"/>
      <c r="P14"/>
      <c r="Q14" s="18"/>
      <c r="R14" s="18"/>
    </row>
    <row r="15" spans="1:19" ht="15">
      <c r="A15"/>
      <c r="B15"/>
      <c r="C15" s="39">
        <v>1</v>
      </c>
      <c r="D15"/>
      <c r="E15" t="s">
        <v>139</v>
      </c>
      <c r="F15" s="39">
        <v>1</v>
      </c>
      <c r="G15"/>
      <c r="H15" s="46" t="s">
        <v>137</v>
      </c>
      <c r="I15" s="39">
        <v>0</v>
      </c>
      <c r="J15"/>
      <c r="K15" s="28"/>
      <c r="L15" s="28"/>
      <c r="M15" s="29"/>
      <c r="N15" s="29"/>
      <c r="O15"/>
      <c r="P15"/>
      <c r="Q15" s="18"/>
      <c r="R15" s="18"/>
    </row>
    <row r="16" spans="1:19" ht="15">
      <c r="A16"/>
      <c r="B16"/>
      <c r="C16" s="39">
        <v>1</v>
      </c>
      <c r="D16"/>
      <c r="E16" t="s">
        <v>140</v>
      </c>
      <c r="F16" s="39">
        <v>0</v>
      </c>
      <c r="G16"/>
      <c r="H16" s="46" t="s">
        <v>143</v>
      </c>
      <c r="I16"/>
      <c r="J16" s="47">
        <f t="shared" ref="J16:J26" si="1">IF(H16="S",F16," ")</f>
        <v>0</v>
      </c>
      <c r="K16" s="28" t="str">
        <f t="shared" si="0"/>
        <v xml:space="preserve"> </v>
      </c>
      <c r="L16" s="48">
        <f>IF(H16="S",SUMPRODUCT(C16:C17,F16:F17)," ")</f>
        <v>0</v>
      </c>
      <c r="M16" s="29"/>
      <c r="N16" s="29"/>
      <c r="O16"/>
      <c r="P16"/>
      <c r="Q16" s="18"/>
      <c r="R16" s="18"/>
    </row>
    <row r="17" spans="1:16">
      <c r="A17"/>
      <c r="B17"/>
      <c r="C17" s="39">
        <v>1</v>
      </c>
      <c r="D17"/>
      <c r="E17" t="s">
        <v>141</v>
      </c>
      <c r="F17" s="39">
        <v>0</v>
      </c>
      <c r="G17"/>
      <c r="H17" s="46" t="s">
        <v>143</v>
      </c>
      <c r="I17"/>
      <c r="J17" s="47">
        <f t="shared" si="1"/>
        <v>0</v>
      </c>
      <c r="K17" s="28" t="str">
        <f t="shared" si="0"/>
        <v xml:space="preserve"> </v>
      </c>
      <c r="L17" s="28"/>
      <c r="M17" s="29"/>
      <c r="N17" s="29"/>
      <c r="O17"/>
      <c r="P17"/>
    </row>
    <row r="18" spans="1:16">
      <c r="A18"/>
      <c r="B18"/>
      <c r="C18" s="28">
        <v>1</v>
      </c>
      <c r="D18"/>
      <c r="E18" t="s">
        <v>142</v>
      </c>
      <c r="F18" s="39">
        <v>0</v>
      </c>
      <c r="G18"/>
      <c r="H18" s="46" t="s">
        <v>143</v>
      </c>
      <c r="I18"/>
      <c r="J18" s="47">
        <f t="shared" si="1"/>
        <v>0</v>
      </c>
      <c r="K18" s="28" t="str">
        <f t="shared" si="0"/>
        <v xml:space="preserve"> </v>
      </c>
      <c r="L18" s="28"/>
      <c r="M18" s="29"/>
      <c r="N18" s="29"/>
      <c r="O18"/>
      <c r="P18"/>
    </row>
    <row r="19" spans="1:16">
      <c r="A19" s="42"/>
      <c r="B19" s="42"/>
      <c r="C19" s="43">
        <v>1</v>
      </c>
      <c r="D19" s="42"/>
      <c r="E19" s="42" t="s">
        <v>146</v>
      </c>
      <c r="F19" s="43">
        <v>0</v>
      </c>
      <c r="G19" s="42"/>
      <c r="H19" s="51" t="s">
        <v>143</v>
      </c>
      <c r="I19" s="42"/>
      <c r="J19" s="52">
        <f t="shared" si="1"/>
        <v>0</v>
      </c>
      <c r="K19" s="43" t="str">
        <f t="shared" si="0"/>
        <v xml:space="preserve"> </v>
      </c>
      <c r="L19" s="43"/>
      <c r="M19" s="44"/>
      <c r="N19" s="44"/>
      <c r="O19"/>
      <c r="P19"/>
    </row>
    <row r="20" spans="1:16">
      <c r="A20" t="s">
        <v>32</v>
      </c>
      <c r="B20" t="s">
        <v>122</v>
      </c>
      <c r="C20" s="39">
        <v>1</v>
      </c>
      <c r="D20"/>
      <c r="E20" t="s">
        <v>147</v>
      </c>
      <c r="F20" s="39">
        <v>0</v>
      </c>
      <c r="G20" s="39">
        <v>1</v>
      </c>
      <c r="H20" s="46" t="s">
        <v>137</v>
      </c>
      <c r="I20" s="39">
        <v>0</v>
      </c>
      <c r="J20" s="53" t="str">
        <f t="shared" si="1"/>
        <v xml:space="preserve"> </v>
      </c>
      <c r="K20" s="28">
        <f t="shared" si="0"/>
        <v>0</v>
      </c>
      <c r="L20" s="28"/>
      <c r="M20" s="49">
        <v>0</v>
      </c>
      <c r="N20" s="50">
        <v>1</v>
      </c>
      <c r="O20"/>
      <c r="P20"/>
    </row>
    <row r="21" spans="1:16">
      <c r="A21"/>
      <c r="B21"/>
      <c r="C21" s="39">
        <v>1</v>
      </c>
      <c r="D21"/>
      <c r="E21" t="s">
        <v>148</v>
      </c>
      <c r="F21" s="39">
        <v>0</v>
      </c>
      <c r="G21"/>
      <c r="H21" s="46" t="s">
        <v>137</v>
      </c>
      <c r="I21" s="39">
        <v>0</v>
      </c>
      <c r="J21" s="53" t="str">
        <f t="shared" si="1"/>
        <v xml:space="preserve"> </v>
      </c>
      <c r="K21" s="28"/>
      <c r="L21" s="28"/>
      <c r="M21" s="29"/>
      <c r="N21" s="29"/>
      <c r="O21"/>
      <c r="P21"/>
    </row>
    <row r="22" spans="1:16">
      <c r="A22"/>
      <c r="B22"/>
      <c r="C22" s="39">
        <v>1</v>
      </c>
      <c r="D22"/>
      <c r="E22" t="s">
        <v>141</v>
      </c>
      <c r="F22" s="39">
        <v>1</v>
      </c>
      <c r="G22"/>
      <c r="H22" s="46" t="s">
        <v>143</v>
      </c>
      <c r="I22"/>
      <c r="J22" s="53">
        <f t="shared" si="1"/>
        <v>1</v>
      </c>
      <c r="K22" s="28" t="str">
        <f t="shared" si="0"/>
        <v xml:space="preserve"> </v>
      </c>
      <c r="L22" s="28">
        <v>1</v>
      </c>
      <c r="M22" s="29"/>
      <c r="N22" s="29"/>
      <c r="O22"/>
      <c r="P22"/>
    </row>
    <row r="23" spans="1:16">
      <c r="A23" s="42"/>
      <c r="B23" s="42"/>
      <c r="C23" s="43">
        <v>1</v>
      </c>
      <c r="D23" s="42"/>
      <c r="E23" s="42" t="s">
        <v>149</v>
      </c>
      <c r="F23" s="43">
        <v>0</v>
      </c>
      <c r="G23" s="42"/>
      <c r="H23" s="42" t="s">
        <v>143</v>
      </c>
      <c r="I23" s="42"/>
      <c r="J23" s="43">
        <v>0</v>
      </c>
      <c r="K23" s="43" t="str">
        <f t="shared" si="0"/>
        <v xml:space="preserve"> </v>
      </c>
      <c r="L23" s="43"/>
      <c r="M23" s="44"/>
      <c r="N23" s="44"/>
      <c r="O23"/>
      <c r="P23"/>
    </row>
    <row r="24" spans="1:16">
      <c r="A24" t="s">
        <v>33</v>
      </c>
      <c r="B24" t="s">
        <v>123</v>
      </c>
      <c r="C24" s="39">
        <v>1</v>
      </c>
      <c r="D24"/>
      <c r="E24" t="s">
        <v>150</v>
      </c>
      <c r="F24" s="39">
        <v>0</v>
      </c>
      <c r="G24" s="39">
        <v>1</v>
      </c>
      <c r="H24" s="46" t="s">
        <v>137</v>
      </c>
      <c r="I24" s="39">
        <v>1</v>
      </c>
      <c r="J24" s="53" t="str">
        <f t="shared" si="1"/>
        <v xml:space="preserve"> </v>
      </c>
      <c r="K24" s="28">
        <v>1</v>
      </c>
      <c r="L24" s="28"/>
      <c r="M24" s="49">
        <v>1</v>
      </c>
      <c r="N24" s="50">
        <v>0</v>
      </c>
      <c r="O24"/>
      <c r="P24"/>
    </row>
    <row r="25" spans="1:16">
      <c r="A25" s="42"/>
      <c r="B25" s="42"/>
      <c r="C25" s="43">
        <v>1</v>
      </c>
      <c r="D25" s="42"/>
      <c r="E25" s="42" t="s">
        <v>124</v>
      </c>
      <c r="F25" s="43">
        <v>1</v>
      </c>
      <c r="G25" s="42"/>
      <c r="H25" s="42" t="s">
        <v>143</v>
      </c>
      <c r="I25" s="42"/>
      <c r="J25" s="43">
        <v>0</v>
      </c>
      <c r="K25" s="43" t="str">
        <f t="shared" si="0"/>
        <v xml:space="preserve"> </v>
      </c>
      <c r="L25" s="43">
        <v>0</v>
      </c>
      <c r="M25" s="44"/>
      <c r="N25" s="44"/>
      <c r="O25"/>
      <c r="P25"/>
    </row>
    <row r="26" spans="1:16">
      <c r="A26" t="s">
        <v>34</v>
      </c>
      <c r="B26" t="s">
        <v>125</v>
      </c>
      <c r="C26" s="39">
        <v>1</v>
      </c>
      <c r="D26"/>
      <c r="E26" t="s">
        <v>151</v>
      </c>
      <c r="F26" s="39">
        <v>0</v>
      </c>
      <c r="G26" s="39">
        <v>1</v>
      </c>
      <c r="H26" s="46" t="s">
        <v>137</v>
      </c>
      <c r="I26" s="39">
        <v>0</v>
      </c>
      <c r="J26" s="53" t="str">
        <f t="shared" si="1"/>
        <v xml:space="preserve"> </v>
      </c>
      <c r="K26" s="28">
        <f t="shared" si="0"/>
        <v>0</v>
      </c>
      <c r="L26" s="28"/>
      <c r="M26" s="49">
        <v>0</v>
      </c>
      <c r="N26" s="50">
        <v>1</v>
      </c>
      <c r="O26"/>
      <c r="P26"/>
    </row>
    <row r="27" spans="1:16">
      <c r="A27" s="42"/>
      <c r="B27" s="42"/>
      <c r="C27" s="43">
        <v>1</v>
      </c>
      <c r="D27" s="42"/>
      <c r="E27" s="42" t="s">
        <v>126</v>
      </c>
      <c r="F27" s="43">
        <v>1</v>
      </c>
      <c r="G27" s="42"/>
      <c r="H27" s="42" t="s">
        <v>143</v>
      </c>
      <c r="I27" s="43"/>
      <c r="J27" s="43">
        <v>1</v>
      </c>
      <c r="K27" s="43" t="str">
        <f t="shared" si="0"/>
        <v xml:space="preserve"> </v>
      </c>
      <c r="L27" s="43">
        <v>1</v>
      </c>
      <c r="M27" s="44"/>
      <c r="N27" s="44"/>
      <c r="O27"/>
      <c r="P27"/>
    </row>
    <row r="28" spans="1:16">
      <c r="A28"/>
      <c r="B28"/>
      <c r="C28"/>
      <c r="D28"/>
      <c r="E28"/>
      <c r="F28"/>
      <c r="G28"/>
      <c r="H28"/>
      <c r="I28"/>
      <c r="J28"/>
      <c r="K28" s="28" t="str">
        <f t="shared" si="0"/>
        <v xml:space="preserve"> </v>
      </c>
      <c r="L28" s="28"/>
      <c r="M28" s="29"/>
      <c r="N28" s="29"/>
    </row>
    <row r="29" spans="1:16">
      <c r="A29"/>
      <c r="B29"/>
      <c r="C29"/>
      <c r="D29"/>
      <c r="E29"/>
      <c r="F29"/>
      <c r="G29"/>
      <c r="H29"/>
      <c r="I29"/>
      <c r="J29"/>
      <c r="K29" s="28" t="str">
        <f t="shared" si="0"/>
        <v xml:space="preserve"> </v>
      </c>
      <c r="L29" s="28"/>
      <c r="M29" s="29"/>
      <c r="N29" s="29"/>
    </row>
    <row r="30" spans="1:16">
      <c r="A30"/>
      <c r="B30"/>
      <c r="C30"/>
      <c r="D30"/>
      <c r="E30"/>
      <c r="F30"/>
      <c r="G30"/>
      <c r="H30"/>
      <c r="I30"/>
      <c r="J30"/>
      <c r="K30" s="28" t="str">
        <f t="shared" si="0"/>
        <v xml:space="preserve"> </v>
      </c>
      <c r="L30" s="28"/>
      <c r="M30" s="29"/>
      <c r="N30" s="29"/>
    </row>
    <row r="31" spans="1:16">
      <c r="A31"/>
      <c r="B31"/>
      <c r="C31"/>
      <c r="D31"/>
      <c r="E31"/>
      <c r="F31"/>
      <c r="G31"/>
      <c r="H31"/>
      <c r="I31"/>
      <c r="J31"/>
      <c r="K31" s="28" t="str">
        <f t="shared" si="0"/>
        <v xml:space="preserve"> </v>
      </c>
      <c r="L31" s="28"/>
      <c r="M31" s="29"/>
      <c r="N31" s="29"/>
    </row>
    <row r="32" spans="1:16">
      <c r="A32"/>
      <c r="B32"/>
      <c r="C32"/>
      <c r="D32"/>
      <c r="E32"/>
      <c r="F32"/>
      <c r="G32"/>
      <c r="H32"/>
      <c r="I32"/>
      <c r="J32"/>
      <c r="K32" s="28" t="str">
        <f t="shared" si="0"/>
        <v xml:space="preserve"> </v>
      </c>
      <c r="L32" s="28"/>
      <c r="M32" s="29"/>
      <c r="N32" s="29"/>
    </row>
    <row r="33" spans="1:14">
      <c r="A33"/>
      <c r="B33"/>
      <c r="C33"/>
      <c r="D33"/>
      <c r="E33"/>
      <c r="F33"/>
      <c r="G33"/>
      <c r="H33"/>
      <c r="I33"/>
      <c r="J33"/>
      <c r="K33" s="28" t="str">
        <f t="shared" si="0"/>
        <v xml:space="preserve"> </v>
      </c>
      <c r="L33" s="28"/>
      <c r="M33" s="29"/>
      <c r="N33" s="29"/>
    </row>
    <row r="34" spans="1:14">
      <c r="A34"/>
      <c r="B34"/>
      <c r="C34"/>
      <c r="D34"/>
      <c r="E34"/>
      <c r="F34"/>
      <c r="G34"/>
      <c r="H34"/>
      <c r="I34"/>
      <c r="J34"/>
      <c r="K34" s="28" t="str">
        <f t="shared" si="0"/>
        <v xml:space="preserve"> </v>
      </c>
      <c r="L34" s="28"/>
      <c r="M34" s="29"/>
      <c r="N34" s="29"/>
    </row>
    <row r="35" spans="1:14">
      <c r="A35"/>
      <c r="B35"/>
      <c r="C35"/>
      <c r="D35"/>
      <c r="E35"/>
      <c r="F35"/>
      <c r="G35"/>
      <c r="H35"/>
      <c r="I35"/>
      <c r="J35"/>
      <c r="K35" s="28" t="str">
        <f t="shared" si="0"/>
        <v xml:space="preserve"> </v>
      </c>
      <c r="L35" s="28"/>
      <c r="M35" s="29"/>
      <c r="N35" s="29"/>
    </row>
    <row r="36" spans="1:14">
      <c r="A36"/>
      <c r="B36"/>
      <c r="C36"/>
      <c r="D36"/>
      <c r="E36"/>
      <c r="F36"/>
      <c r="G36"/>
      <c r="H36"/>
      <c r="I36"/>
      <c r="J36"/>
      <c r="K36" s="28" t="str">
        <f t="shared" si="0"/>
        <v xml:space="preserve"> </v>
      </c>
      <c r="L36" s="28"/>
      <c r="M36" s="29"/>
      <c r="N36" s="29"/>
    </row>
    <row r="37" spans="1:14">
      <c r="A37"/>
      <c r="B37"/>
      <c r="C37"/>
      <c r="D37"/>
      <c r="E37"/>
      <c r="F37"/>
      <c r="G37"/>
      <c r="H37"/>
      <c r="I37"/>
      <c r="J37"/>
      <c r="K37" s="28" t="str">
        <f t="shared" si="0"/>
        <v xml:space="preserve"> </v>
      </c>
      <c r="L37" s="28"/>
      <c r="M37" s="29"/>
      <c r="N37" s="29"/>
    </row>
    <row r="38" spans="1:14">
      <c r="A38"/>
      <c r="B38"/>
      <c r="C38"/>
      <c r="D38"/>
      <c r="E38"/>
      <c r="F38"/>
      <c r="G38"/>
      <c r="H38"/>
      <c r="I38"/>
      <c r="J38"/>
      <c r="K38" s="28" t="str">
        <f t="shared" si="0"/>
        <v xml:space="preserve"> </v>
      </c>
      <c r="L38" s="28"/>
      <c r="M38" s="29"/>
      <c r="N38" s="29"/>
    </row>
    <row r="39" spans="1:14">
      <c r="A39"/>
      <c r="B39"/>
      <c r="C39"/>
      <c r="D39"/>
      <c r="E39"/>
      <c r="F39"/>
      <c r="G39"/>
      <c r="H39"/>
      <c r="I39"/>
      <c r="J39"/>
      <c r="K39" s="28" t="str">
        <f t="shared" si="0"/>
        <v xml:space="preserve"> </v>
      </c>
      <c r="L39" s="28"/>
      <c r="M39" s="29"/>
      <c r="N39" s="29"/>
    </row>
    <row r="40" spans="1:14">
      <c r="A40"/>
      <c r="B40"/>
      <c r="C40"/>
      <c r="D40"/>
      <c r="E40"/>
      <c r="F40"/>
      <c r="G40"/>
      <c r="H40"/>
      <c r="I40"/>
      <c r="J40"/>
      <c r="K40" s="28" t="str">
        <f t="shared" si="0"/>
        <v xml:space="preserve"> </v>
      </c>
      <c r="L40" s="28"/>
      <c r="M40" s="29"/>
      <c r="N40" s="29"/>
    </row>
    <row r="41" spans="1:14">
      <c r="A41"/>
      <c r="B41"/>
      <c r="C41"/>
      <c r="D41"/>
      <c r="E41"/>
      <c r="F41"/>
      <c r="G41"/>
      <c r="H41"/>
      <c r="I41"/>
      <c r="J41"/>
      <c r="K41" s="28" t="str">
        <f t="shared" si="0"/>
        <v xml:space="preserve"> </v>
      </c>
      <c r="L41" s="28"/>
      <c r="M41" s="29"/>
      <c r="N41" s="29"/>
    </row>
    <row r="42" spans="1:14">
      <c r="A42"/>
      <c r="B42"/>
      <c r="C42"/>
      <c r="D42"/>
      <c r="E42"/>
      <c r="F42"/>
      <c r="G42"/>
      <c r="H42"/>
      <c r="I42"/>
      <c r="J42"/>
      <c r="K42" s="28" t="str">
        <f t="shared" si="0"/>
        <v xml:space="preserve"> </v>
      </c>
      <c r="L42" s="28"/>
      <c r="M42" s="29"/>
      <c r="N42" s="29"/>
    </row>
    <row r="43" spans="1:14">
      <c r="A43"/>
      <c r="B43"/>
      <c r="C43"/>
      <c r="D43"/>
      <c r="E43"/>
      <c r="F43"/>
      <c r="G43"/>
      <c r="H43"/>
      <c r="I43"/>
      <c r="J43"/>
      <c r="K43" s="28" t="str">
        <f t="shared" si="0"/>
        <v xml:space="preserve"> </v>
      </c>
      <c r="L43" s="28"/>
      <c r="M43" s="29"/>
      <c r="N43" s="29"/>
    </row>
    <row r="44" spans="1:14">
      <c r="A44"/>
      <c r="B44"/>
      <c r="C44"/>
      <c r="D44"/>
      <c r="E44"/>
      <c r="F44"/>
      <c r="G44"/>
      <c r="H44"/>
      <c r="I44"/>
      <c r="J44"/>
      <c r="K44" s="28" t="str">
        <f t="shared" si="0"/>
        <v xml:space="preserve"> </v>
      </c>
      <c r="L44" s="28"/>
      <c r="M44" s="29"/>
      <c r="N44" s="29"/>
    </row>
    <row r="45" spans="1:14">
      <c r="A45"/>
      <c r="B45"/>
      <c r="C45"/>
      <c r="D45"/>
      <c r="E45"/>
      <c r="F45"/>
      <c r="G45"/>
      <c r="H45"/>
      <c r="I45"/>
      <c r="J45"/>
      <c r="K45" s="28" t="str">
        <f t="shared" si="0"/>
        <v xml:space="preserve"> </v>
      </c>
      <c r="L45" s="28"/>
      <c r="M45" s="29"/>
      <c r="N45" s="29"/>
    </row>
    <row r="46" spans="1:14">
      <c r="A46"/>
      <c r="B46"/>
      <c r="C46"/>
      <c r="D46"/>
      <c r="E46"/>
      <c r="F46"/>
      <c r="G46"/>
      <c r="H46"/>
      <c r="I46"/>
      <c r="J46"/>
      <c r="K46" s="28" t="str">
        <f t="shared" si="0"/>
        <v xml:space="preserve"> </v>
      </c>
      <c r="L46" s="28"/>
      <c r="M46" s="29"/>
      <c r="N46" s="29"/>
    </row>
  </sheetData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&amp;C&amp;F</oddHeader>
  </headerFooter>
  <rowBreaks count="1" manualBreakCount="1"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zoomScaleNormal="100" zoomScaleSheetLayoutView="75" workbookViewId="0">
      <selection activeCell="A2" sqref="A2:H2"/>
    </sheetView>
  </sheetViews>
  <sheetFormatPr defaultRowHeight="12.75"/>
  <cols>
    <col min="1" max="1" width="23.5703125" customWidth="1"/>
    <col min="2" max="2" width="27.28515625" customWidth="1"/>
    <col min="3" max="3" width="13.85546875" customWidth="1"/>
    <col min="4" max="4" width="12.42578125" customWidth="1"/>
    <col min="5" max="5" width="12.28515625" customWidth="1"/>
    <col min="6" max="6" width="12.42578125" customWidth="1"/>
    <col min="7" max="7" width="13.140625" customWidth="1"/>
    <col min="8" max="8" width="13.7109375" customWidth="1"/>
  </cols>
  <sheetData>
    <row r="1" spans="1:8" ht="42.75" customHeight="1">
      <c r="A1" s="76" t="s">
        <v>40</v>
      </c>
      <c r="B1" s="77"/>
      <c r="C1" s="77"/>
      <c r="D1" s="77"/>
      <c r="E1" s="77"/>
      <c r="F1" s="78" t="str">
        <f>METRYCZKA!B2</f>
        <v>Społeczno-ekonomiczne uwarunkowania zdrowia</v>
      </c>
      <c r="G1" s="78"/>
      <c r="H1" s="79"/>
    </row>
    <row r="2" spans="1:8" ht="163.5" customHeight="1">
      <c r="A2" s="80" t="s">
        <v>157</v>
      </c>
      <c r="B2" s="81"/>
      <c r="C2" s="81"/>
      <c r="D2" s="81"/>
      <c r="E2" s="81"/>
      <c r="F2" s="81"/>
      <c r="G2" s="81"/>
      <c r="H2" s="81"/>
    </row>
    <row r="3" spans="1:8" ht="14.25">
      <c r="A3" s="82" t="s">
        <v>67</v>
      </c>
      <c r="B3" s="83"/>
      <c r="C3" s="83"/>
      <c r="D3" s="83"/>
      <c r="E3" s="83"/>
      <c r="F3" s="83"/>
      <c r="G3" s="83"/>
      <c r="H3" s="83"/>
    </row>
    <row r="4" spans="1:8" ht="25.15" customHeight="1">
      <c r="A4" s="69" t="s">
        <v>79</v>
      </c>
      <c r="B4" s="70"/>
      <c r="C4" s="70"/>
      <c r="D4" s="70"/>
      <c r="E4" s="70"/>
      <c r="F4" s="70"/>
      <c r="G4" s="70"/>
      <c r="H4" s="71"/>
    </row>
    <row r="5" spans="1:8" ht="15">
      <c r="A5" s="72" t="s">
        <v>80</v>
      </c>
      <c r="B5" s="73"/>
      <c r="C5" s="11" t="s">
        <v>81</v>
      </c>
      <c r="D5" s="11" t="s">
        <v>82</v>
      </c>
      <c r="E5" s="11" t="s">
        <v>83</v>
      </c>
      <c r="F5" s="11" t="s">
        <v>84</v>
      </c>
      <c r="G5" s="11" t="s">
        <v>85</v>
      </c>
      <c r="H5" s="11" t="s">
        <v>86</v>
      </c>
    </row>
    <row r="6" spans="1:8" ht="15">
      <c r="A6" s="74"/>
      <c r="B6" s="75"/>
      <c r="C6" s="12" t="s">
        <v>87</v>
      </c>
      <c r="D6" s="12" t="s">
        <v>88</v>
      </c>
      <c r="E6" s="12" t="s">
        <v>89</v>
      </c>
      <c r="F6" s="12" t="s">
        <v>90</v>
      </c>
      <c r="G6" s="12" t="s">
        <v>91</v>
      </c>
      <c r="H6" s="12" t="s">
        <v>92</v>
      </c>
    </row>
    <row r="7" spans="1:8" ht="14.25">
      <c r="A7" s="65" t="s">
        <v>42</v>
      </c>
      <c r="B7" s="66"/>
      <c r="C7" s="66"/>
      <c r="D7" s="66"/>
      <c r="E7" s="66"/>
      <c r="F7" s="66"/>
      <c r="G7" s="66"/>
      <c r="H7" s="66"/>
    </row>
    <row r="8" spans="1:8" ht="15">
      <c r="A8" s="63" t="s">
        <v>76</v>
      </c>
      <c r="B8" s="64"/>
      <c r="C8" s="64"/>
      <c r="D8" s="64"/>
      <c r="E8" s="64"/>
      <c r="F8" s="64"/>
      <c r="G8" s="64"/>
      <c r="H8" s="64"/>
    </row>
    <row r="9" spans="1:8" ht="14.25">
      <c r="A9" s="65" t="s">
        <v>43</v>
      </c>
      <c r="B9" s="66"/>
      <c r="C9" s="66"/>
      <c r="D9" s="66"/>
      <c r="E9" s="66"/>
      <c r="F9" s="66"/>
      <c r="G9" s="66"/>
      <c r="H9" s="66"/>
    </row>
    <row r="10" spans="1:8" ht="43.5" customHeight="1">
      <c r="A10" s="67" t="s">
        <v>127</v>
      </c>
      <c r="B10" s="68"/>
      <c r="C10" s="68"/>
      <c r="D10" s="68"/>
      <c r="E10" s="68"/>
      <c r="F10" s="68"/>
      <c r="G10" s="68"/>
      <c r="H10" s="68"/>
    </row>
    <row r="11" spans="1:8" ht="14.25">
      <c r="A11" s="65" t="s">
        <v>44</v>
      </c>
      <c r="B11" s="66"/>
      <c r="C11" s="66"/>
      <c r="D11" s="66"/>
      <c r="E11" s="66"/>
      <c r="F11" s="66"/>
      <c r="G11" s="66"/>
      <c r="H11" s="66"/>
    </row>
    <row r="12" spans="1:8" ht="15">
      <c r="A12" s="63" t="s">
        <v>77</v>
      </c>
      <c r="B12" s="64"/>
      <c r="C12" s="64"/>
      <c r="D12" s="64"/>
      <c r="E12" s="64"/>
      <c r="F12" s="64"/>
      <c r="G12" s="64"/>
      <c r="H12" s="64"/>
    </row>
  </sheetData>
  <mergeCells count="12">
    <mergeCell ref="A4:H4"/>
    <mergeCell ref="A5:B6"/>
    <mergeCell ref="A1:E1"/>
    <mergeCell ref="F1:H1"/>
    <mergeCell ref="A2:H2"/>
    <mergeCell ref="A3:H3"/>
    <mergeCell ref="A12:H12"/>
    <mergeCell ref="A7:H7"/>
    <mergeCell ref="A8:H8"/>
    <mergeCell ref="A9:H9"/>
    <mergeCell ref="A10:H10"/>
    <mergeCell ref="A11:H11"/>
  </mergeCells>
  <phoneticPr fontId="2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horizontalDpi="4294967293" r:id="rId1"/>
  <headerFooter alignWithMargins="0">
    <oddHeader>&amp;C&amp;F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view="pageBreakPreview" zoomScaleNormal="75" zoomScaleSheetLayoutView="100" workbookViewId="0">
      <selection activeCell="C1" sqref="C1:E1"/>
    </sheetView>
  </sheetViews>
  <sheetFormatPr defaultRowHeight="12.75"/>
  <cols>
    <col min="1" max="1" width="42.28515625" customWidth="1"/>
    <col min="3" max="5" width="13.7109375" customWidth="1"/>
  </cols>
  <sheetData>
    <row r="1" spans="1:5" ht="54" customHeight="1">
      <c r="A1" s="84" t="s">
        <v>57</v>
      </c>
      <c r="B1" s="85"/>
      <c r="C1" s="86" t="str">
        <f>METRYCZKA!B2</f>
        <v>Społeczno-ekonomiczne uwarunkowania zdrowia</v>
      </c>
      <c r="D1" s="87"/>
      <c r="E1" s="88"/>
    </row>
    <row r="2" spans="1:5" ht="42.75">
      <c r="A2" s="19" t="s">
        <v>58</v>
      </c>
      <c r="B2" s="19" t="s">
        <v>63</v>
      </c>
      <c r="C2" s="19" t="s">
        <v>46</v>
      </c>
      <c r="D2" s="19" t="s">
        <v>47</v>
      </c>
      <c r="E2" s="19" t="s">
        <v>48</v>
      </c>
    </row>
    <row r="3" spans="1:5" ht="15">
      <c r="A3" s="20" t="s">
        <v>35</v>
      </c>
      <c r="B3" s="10">
        <v>3</v>
      </c>
      <c r="C3" s="6">
        <v>25</v>
      </c>
      <c r="D3" s="6"/>
      <c r="E3" s="4">
        <f>SUM(C3:D3)</f>
        <v>25</v>
      </c>
    </row>
    <row r="4" spans="1:5" ht="15">
      <c r="A4" s="20" t="s">
        <v>49</v>
      </c>
      <c r="B4" s="10">
        <v>3</v>
      </c>
      <c r="C4" s="6">
        <v>5</v>
      </c>
      <c r="D4" s="6">
        <v>5</v>
      </c>
      <c r="E4" s="4">
        <f t="shared" ref="E4:E11" si="0">SUM(C4:D4)</f>
        <v>10</v>
      </c>
    </row>
    <row r="5" spans="1:5" ht="15">
      <c r="A5" s="20" t="s">
        <v>50</v>
      </c>
      <c r="B5" s="10">
        <v>3</v>
      </c>
      <c r="C5" s="6">
        <v>15</v>
      </c>
      <c r="D5" s="6">
        <v>5</v>
      </c>
      <c r="E5" s="4">
        <f t="shared" si="0"/>
        <v>20</v>
      </c>
    </row>
    <row r="6" spans="1:5" ht="15">
      <c r="A6" s="20" t="s">
        <v>51</v>
      </c>
      <c r="B6" s="10"/>
      <c r="C6" s="6"/>
      <c r="D6" s="6"/>
      <c r="E6" s="4">
        <f t="shared" si="0"/>
        <v>0</v>
      </c>
    </row>
    <row r="7" spans="1:5" ht="15">
      <c r="A7" s="20" t="s">
        <v>52</v>
      </c>
      <c r="B7" s="10">
        <v>3</v>
      </c>
      <c r="C7" s="6"/>
      <c r="D7" s="6">
        <v>5</v>
      </c>
      <c r="E7" s="4">
        <f t="shared" si="0"/>
        <v>5</v>
      </c>
    </row>
    <row r="8" spans="1:5" ht="15">
      <c r="A8" s="20" t="s">
        <v>53</v>
      </c>
      <c r="B8" s="10"/>
      <c r="C8" s="6"/>
      <c r="D8" s="6"/>
      <c r="E8" s="4">
        <f t="shared" si="0"/>
        <v>0</v>
      </c>
    </row>
    <row r="9" spans="1:5" ht="15">
      <c r="A9" s="20" t="s">
        <v>54</v>
      </c>
      <c r="B9" s="10"/>
      <c r="C9" s="6"/>
      <c r="D9" s="6"/>
      <c r="E9" s="4">
        <f t="shared" si="0"/>
        <v>0</v>
      </c>
    </row>
    <row r="10" spans="1:5" ht="15">
      <c r="A10" s="20" t="s">
        <v>41</v>
      </c>
      <c r="B10" s="10"/>
      <c r="C10" s="6"/>
      <c r="D10" s="6"/>
      <c r="E10" s="4">
        <f t="shared" si="0"/>
        <v>0</v>
      </c>
    </row>
    <row r="11" spans="1:5" ht="15">
      <c r="A11" s="20" t="s">
        <v>41</v>
      </c>
      <c r="B11" s="10"/>
      <c r="C11" s="6"/>
      <c r="D11" s="6"/>
      <c r="E11" s="4">
        <f t="shared" si="0"/>
        <v>0</v>
      </c>
    </row>
    <row r="12" spans="1:5" ht="15">
      <c r="A12" s="21" t="s">
        <v>55</v>
      </c>
      <c r="B12" s="10"/>
      <c r="C12" s="4">
        <f>SUM(C3:C11)</f>
        <v>45</v>
      </c>
      <c r="D12" s="4">
        <f>SUM(D3:D11)</f>
        <v>15</v>
      </c>
      <c r="E12" s="4">
        <f>SUM(E3:E11)</f>
        <v>60</v>
      </c>
    </row>
    <row r="13" spans="1:5" ht="15">
      <c r="A13" s="21" t="s">
        <v>56</v>
      </c>
      <c r="B13" s="10"/>
      <c r="C13" s="4">
        <f>C12/30</f>
        <v>1.5</v>
      </c>
      <c r="D13" s="4">
        <f>D12/30</f>
        <v>0.5</v>
      </c>
      <c r="E13" s="4">
        <f>E12/30</f>
        <v>2</v>
      </c>
    </row>
    <row r="14" spans="1:5" ht="42.75" hidden="1">
      <c r="A14" s="19" t="s">
        <v>58</v>
      </c>
      <c r="B14" s="19" t="s">
        <v>63</v>
      </c>
      <c r="C14" s="19" t="s">
        <v>46</v>
      </c>
      <c r="D14" s="19" t="s">
        <v>47</v>
      </c>
      <c r="E14" s="19" t="s">
        <v>48</v>
      </c>
    </row>
    <row r="15" spans="1:5" ht="15" hidden="1">
      <c r="A15" s="20" t="s">
        <v>35</v>
      </c>
      <c r="B15" s="10"/>
      <c r="C15" s="6"/>
      <c r="D15" s="6"/>
      <c r="E15" s="4">
        <f>SUM(C15:D15)</f>
        <v>0</v>
      </c>
    </row>
    <row r="16" spans="1:5" ht="15" hidden="1">
      <c r="A16" s="20" t="s">
        <v>49</v>
      </c>
      <c r="B16" s="10"/>
      <c r="C16" s="6"/>
      <c r="D16" s="6"/>
      <c r="E16" s="4">
        <f t="shared" ref="E16:E23" si="1">SUM(C16:D16)</f>
        <v>0</v>
      </c>
    </row>
    <row r="17" spans="1:5" ht="15" hidden="1">
      <c r="A17" s="20" t="s">
        <v>50</v>
      </c>
      <c r="B17" s="10"/>
      <c r="C17" s="6"/>
      <c r="D17" s="6"/>
      <c r="E17" s="4">
        <v>0</v>
      </c>
    </row>
    <row r="18" spans="1:5" ht="15" hidden="1">
      <c r="A18" s="20" t="s">
        <v>51</v>
      </c>
      <c r="B18" s="10"/>
      <c r="C18" s="6"/>
      <c r="D18" s="6"/>
      <c r="E18" s="4">
        <f t="shared" si="1"/>
        <v>0</v>
      </c>
    </row>
    <row r="19" spans="1:5" ht="15" hidden="1">
      <c r="A19" s="20" t="s">
        <v>52</v>
      </c>
      <c r="B19" s="10"/>
      <c r="C19" s="6"/>
      <c r="D19" s="6"/>
      <c r="E19" s="4">
        <f t="shared" si="1"/>
        <v>0</v>
      </c>
    </row>
    <row r="20" spans="1:5" ht="15" hidden="1">
      <c r="A20" s="20" t="s">
        <v>53</v>
      </c>
      <c r="B20" s="10"/>
      <c r="C20" s="6"/>
      <c r="D20" s="6"/>
      <c r="E20" s="4">
        <f t="shared" si="1"/>
        <v>0</v>
      </c>
    </row>
    <row r="21" spans="1:5" ht="15" hidden="1">
      <c r="A21" s="20" t="s">
        <v>54</v>
      </c>
      <c r="B21" s="10"/>
      <c r="C21" s="6"/>
      <c r="D21" s="6"/>
      <c r="E21" s="4">
        <f t="shared" si="1"/>
        <v>0</v>
      </c>
    </row>
    <row r="22" spans="1:5" ht="15" hidden="1">
      <c r="A22" s="20" t="s">
        <v>41</v>
      </c>
      <c r="B22" s="10"/>
      <c r="C22" s="6"/>
      <c r="D22" s="6"/>
      <c r="E22" s="4">
        <f t="shared" si="1"/>
        <v>0</v>
      </c>
    </row>
    <row r="23" spans="1:5" ht="15" hidden="1">
      <c r="A23" s="20" t="s">
        <v>41</v>
      </c>
      <c r="B23" s="10"/>
      <c r="C23" s="6"/>
      <c r="D23" s="6"/>
      <c r="E23" s="4">
        <f t="shared" si="1"/>
        <v>0</v>
      </c>
    </row>
    <row r="24" spans="1:5" ht="15" hidden="1">
      <c r="A24" s="21" t="s">
        <v>55</v>
      </c>
      <c r="B24" s="10"/>
      <c r="C24" s="4">
        <f>SUM(C15:C23)</f>
        <v>0</v>
      </c>
      <c r="D24" s="4">
        <f>SUM(D15:D23)</f>
        <v>0</v>
      </c>
      <c r="E24" s="4">
        <f>SUM(E15:E23)</f>
        <v>0</v>
      </c>
    </row>
    <row r="25" spans="1:5" ht="15" hidden="1">
      <c r="A25" s="21" t="s">
        <v>56</v>
      </c>
      <c r="B25" s="10"/>
      <c r="C25" s="4">
        <f>C24/30</f>
        <v>0</v>
      </c>
      <c r="D25" s="4">
        <f>D24/30</f>
        <v>0</v>
      </c>
      <c r="E25" s="4">
        <f>E24/30</f>
        <v>0</v>
      </c>
    </row>
    <row r="26" spans="1:5" ht="42.75" hidden="1">
      <c r="A26" s="19" t="s">
        <v>58</v>
      </c>
      <c r="B26" s="19" t="s">
        <v>63</v>
      </c>
      <c r="C26" s="19" t="s">
        <v>46</v>
      </c>
      <c r="D26" s="19" t="s">
        <v>47</v>
      </c>
      <c r="E26" s="19" t="s">
        <v>48</v>
      </c>
    </row>
    <row r="27" spans="1:5" ht="15" hidden="1">
      <c r="A27" s="20" t="s">
        <v>35</v>
      </c>
      <c r="B27" s="10"/>
      <c r="C27" s="6"/>
      <c r="D27" s="6"/>
      <c r="E27" s="4">
        <f>SUM(C27:D27)</f>
        <v>0</v>
      </c>
    </row>
    <row r="28" spans="1:5" ht="15" hidden="1">
      <c r="A28" s="20" t="s">
        <v>49</v>
      </c>
      <c r="B28" s="10"/>
      <c r="C28" s="6"/>
      <c r="D28" s="6"/>
      <c r="E28" s="4">
        <f t="shared" ref="E28:E35" si="2">SUM(C28:D28)</f>
        <v>0</v>
      </c>
    </row>
    <row r="29" spans="1:5" ht="15" hidden="1">
      <c r="A29" s="20" t="s">
        <v>50</v>
      </c>
      <c r="B29" s="10"/>
      <c r="C29" s="6"/>
      <c r="D29" s="6"/>
      <c r="E29" s="4">
        <f t="shared" si="2"/>
        <v>0</v>
      </c>
    </row>
    <row r="30" spans="1:5" ht="15" hidden="1">
      <c r="A30" s="20" t="s">
        <v>51</v>
      </c>
      <c r="B30" s="10"/>
      <c r="C30" s="6"/>
      <c r="D30" s="6"/>
      <c r="E30" s="4">
        <f t="shared" si="2"/>
        <v>0</v>
      </c>
    </row>
    <row r="31" spans="1:5" ht="15" hidden="1">
      <c r="A31" s="20" t="s">
        <v>52</v>
      </c>
      <c r="B31" s="10"/>
      <c r="C31" s="6"/>
      <c r="D31" s="6"/>
      <c r="E31" s="4">
        <f t="shared" si="2"/>
        <v>0</v>
      </c>
    </row>
    <row r="32" spans="1:5" ht="15" hidden="1">
      <c r="A32" s="20" t="s">
        <v>53</v>
      </c>
      <c r="B32" s="10"/>
      <c r="C32" s="6"/>
      <c r="D32" s="6"/>
      <c r="E32" s="4">
        <f t="shared" si="2"/>
        <v>0</v>
      </c>
    </row>
    <row r="33" spans="1:5" ht="15" hidden="1">
      <c r="A33" s="20" t="s">
        <v>54</v>
      </c>
      <c r="B33" s="10"/>
      <c r="C33" s="6"/>
      <c r="D33" s="6"/>
      <c r="E33" s="4">
        <f t="shared" si="2"/>
        <v>0</v>
      </c>
    </row>
    <row r="34" spans="1:5" ht="15" hidden="1">
      <c r="A34" s="20" t="s">
        <v>41</v>
      </c>
      <c r="B34" s="10"/>
      <c r="C34" s="6"/>
      <c r="D34" s="6"/>
      <c r="E34" s="4">
        <f t="shared" si="2"/>
        <v>0</v>
      </c>
    </row>
    <row r="35" spans="1:5" ht="15" hidden="1">
      <c r="A35" s="20" t="s">
        <v>41</v>
      </c>
      <c r="B35" s="10"/>
      <c r="C35" s="6"/>
      <c r="D35" s="6"/>
      <c r="E35" s="4">
        <f t="shared" si="2"/>
        <v>0</v>
      </c>
    </row>
    <row r="36" spans="1:5" ht="15" hidden="1">
      <c r="A36" s="21" t="s">
        <v>55</v>
      </c>
      <c r="B36" s="10"/>
      <c r="C36" s="4">
        <f>SUM(C27:C35)</f>
        <v>0</v>
      </c>
      <c r="D36" s="4">
        <f>SUM(D27:D35)</f>
        <v>0</v>
      </c>
      <c r="E36" s="22">
        <f>SUM(E27:E35)</f>
        <v>0</v>
      </c>
    </row>
    <row r="37" spans="1:5" ht="15" hidden="1">
      <c r="A37" s="21" t="s">
        <v>56</v>
      </c>
      <c r="B37" s="10"/>
      <c r="C37" s="4">
        <f>C36/30</f>
        <v>0</v>
      </c>
      <c r="D37" s="4">
        <f>D36/30</f>
        <v>0</v>
      </c>
      <c r="E37" s="22">
        <f>E36/30</f>
        <v>0</v>
      </c>
    </row>
    <row r="38" spans="1:5" ht="42.75" hidden="1">
      <c r="A38" s="19" t="s">
        <v>58</v>
      </c>
      <c r="B38" s="19" t="s">
        <v>63</v>
      </c>
      <c r="C38" s="19" t="s">
        <v>46</v>
      </c>
      <c r="D38" s="19" t="s">
        <v>47</v>
      </c>
      <c r="E38" s="19" t="s">
        <v>48</v>
      </c>
    </row>
    <row r="39" spans="1:5" ht="15" hidden="1">
      <c r="A39" s="20" t="s">
        <v>35</v>
      </c>
      <c r="B39" s="10"/>
      <c r="C39" s="6"/>
      <c r="D39" s="6"/>
      <c r="E39" s="4">
        <f>SUM(C39:D39)</f>
        <v>0</v>
      </c>
    </row>
    <row r="40" spans="1:5" ht="15" hidden="1">
      <c r="A40" s="20" t="s">
        <v>49</v>
      </c>
      <c r="B40" s="10"/>
      <c r="C40" s="6"/>
      <c r="D40" s="6"/>
      <c r="E40" s="4">
        <f t="shared" ref="E40:E47" si="3">SUM(C40:D40)</f>
        <v>0</v>
      </c>
    </row>
    <row r="41" spans="1:5" ht="15" hidden="1">
      <c r="A41" s="20" t="s">
        <v>50</v>
      </c>
      <c r="B41" s="10"/>
      <c r="C41" s="6"/>
      <c r="D41" s="6"/>
      <c r="E41" s="4">
        <f t="shared" si="3"/>
        <v>0</v>
      </c>
    </row>
    <row r="42" spans="1:5" ht="15" hidden="1">
      <c r="A42" s="20" t="s">
        <v>51</v>
      </c>
      <c r="B42" s="10"/>
      <c r="C42" s="6"/>
      <c r="D42" s="6"/>
      <c r="E42" s="4">
        <f t="shared" si="3"/>
        <v>0</v>
      </c>
    </row>
    <row r="43" spans="1:5" ht="15" hidden="1">
      <c r="A43" s="20" t="s">
        <v>52</v>
      </c>
      <c r="B43" s="10"/>
      <c r="C43" s="6"/>
      <c r="D43" s="6"/>
      <c r="E43" s="4">
        <f t="shared" si="3"/>
        <v>0</v>
      </c>
    </row>
    <row r="44" spans="1:5" ht="15" hidden="1">
      <c r="A44" s="20" t="s">
        <v>53</v>
      </c>
      <c r="B44" s="10"/>
      <c r="C44" s="6"/>
      <c r="D44" s="6"/>
      <c r="E44" s="4">
        <f t="shared" si="3"/>
        <v>0</v>
      </c>
    </row>
    <row r="45" spans="1:5" ht="15" hidden="1">
      <c r="A45" s="20" t="s">
        <v>54</v>
      </c>
      <c r="B45" s="10"/>
      <c r="C45" s="6"/>
      <c r="D45" s="6"/>
      <c r="E45" s="4">
        <f t="shared" si="3"/>
        <v>0</v>
      </c>
    </row>
    <row r="46" spans="1:5" ht="15" hidden="1">
      <c r="A46" s="20" t="s">
        <v>41</v>
      </c>
      <c r="B46" s="10"/>
      <c r="C46" s="6"/>
      <c r="D46" s="6"/>
      <c r="E46" s="4">
        <f t="shared" si="3"/>
        <v>0</v>
      </c>
    </row>
    <row r="47" spans="1:5" ht="15" hidden="1">
      <c r="A47" s="20" t="s">
        <v>41</v>
      </c>
      <c r="B47" s="10"/>
      <c r="C47" s="6"/>
      <c r="D47" s="6"/>
      <c r="E47" s="4">
        <f t="shared" si="3"/>
        <v>0</v>
      </c>
    </row>
    <row r="48" spans="1:5" ht="15" hidden="1">
      <c r="A48" s="21" t="s">
        <v>55</v>
      </c>
      <c r="B48" s="10"/>
      <c r="C48" s="4">
        <f>SUM(C39:C47)</f>
        <v>0</v>
      </c>
      <c r="D48" s="4">
        <f>SUM(D39:D47)</f>
        <v>0</v>
      </c>
      <c r="E48" s="22">
        <f>SUM(E39:E47)</f>
        <v>0</v>
      </c>
    </row>
    <row r="49" spans="1:5" ht="15" hidden="1">
      <c r="A49" s="21" t="s">
        <v>56</v>
      </c>
      <c r="B49" s="10"/>
      <c r="C49" s="4">
        <f>C48/30</f>
        <v>0</v>
      </c>
      <c r="D49" s="4">
        <f>D48/30</f>
        <v>0</v>
      </c>
      <c r="E49" s="22">
        <f>E48/30</f>
        <v>0</v>
      </c>
    </row>
    <row r="50" spans="1:5" ht="57">
      <c r="A50" s="19" t="s">
        <v>45</v>
      </c>
      <c r="B50" s="19" t="s">
        <v>59</v>
      </c>
      <c r="C50" s="19" t="s">
        <v>62</v>
      </c>
      <c r="D50" s="19" t="s">
        <v>61</v>
      </c>
      <c r="E50" s="19" t="s">
        <v>60</v>
      </c>
    </row>
    <row r="51" spans="1:5" ht="15">
      <c r="A51" s="20" t="s">
        <v>35</v>
      </c>
      <c r="B51" s="23"/>
      <c r="C51" s="4">
        <f>C3+C15+C27+C39</f>
        <v>25</v>
      </c>
      <c r="D51" s="4">
        <f>D3+D15+D27+D39</f>
        <v>0</v>
      </c>
      <c r="E51" s="4">
        <f>E3+E15+E27+E39</f>
        <v>25</v>
      </c>
    </row>
    <row r="52" spans="1:5" ht="15">
      <c r="A52" s="20" t="s">
        <v>49</v>
      </c>
      <c r="B52" s="23"/>
      <c r="C52" s="4">
        <f t="shared" ref="C52:E59" si="4">C4+C16+C28+C40</f>
        <v>5</v>
      </c>
      <c r="D52" s="4">
        <f t="shared" si="4"/>
        <v>5</v>
      </c>
      <c r="E52" s="4">
        <f t="shared" si="4"/>
        <v>10</v>
      </c>
    </row>
    <row r="53" spans="1:5" ht="15">
      <c r="A53" s="20" t="s">
        <v>50</v>
      </c>
      <c r="B53" s="23"/>
      <c r="C53" s="4">
        <f t="shared" si="4"/>
        <v>15</v>
      </c>
      <c r="D53" s="4">
        <f t="shared" si="4"/>
        <v>5</v>
      </c>
      <c r="E53" s="4">
        <f t="shared" si="4"/>
        <v>20</v>
      </c>
    </row>
    <row r="54" spans="1:5" ht="15">
      <c r="A54" s="20" t="s">
        <v>51</v>
      </c>
      <c r="B54" s="23"/>
      <c r="C54" s="4">
        <f t="shared" si="4"/>
        <v>0</v>
      </c>
      <c r="D54" s="4">
        <f t="shared" si="4"/>
        <v>0</v>
      </c>
      <c r="E54" s="4">
        <f t="shared" si="4"/>
        <v>0</v>
      </c>
    </row>
    <row r="55" spans="1:5" ht="15">
      <c r="A55" s="20" t="s">
        <v>52</v>
      </c>
      <c r="B55" s="23"/>
      <c r="C55" s="4">
        <f t="shared" si="4"/>
        <v>0</v>
      </c>
      <c r="D55" s="4">
        <f t="shared" si="4"/>
        <v>5</v>
      </c>
      <c r="E55" s="4">
        <f t="shared" si="4"/>
        <v>5</v>
      </c>
    </row>
    <row r="56" spans="1:5" ht="15">
      <c r="A56" s="20" t="s">
        <v>53</v>
      </c>
      <c r="B56" s="23"/>
      <c r="C56" s="4">
        <f t="shared" si="4"/>
        <v>0</v>
      </c>
      <c r="D56" s="4">
        <f t="shared" si="4"/>
        <v>0</v>
      </c>
      <c r="E56" s="4">
        <f t="shared" si="4"/>
        <v>0</v>
      </c>
    </row>
    <row r="57" spans="1:5" ht="15">
      <c r="A57" s="20" t="s">
        <v>54</v>
      </c>
      <c r="B57" s="23"/>
      <c r="C57" s="4">
        <f t="shared" si="4"/>
        <v>0</v>
      </c>
      <c r="D57" s="4">
        <f t="shared" si="4"/>
        <v>0</v>
      </c>
      <c r="E57" s="4">
        <f t="shared" si="4"/>
        <v>0</v>
      </c>
    </row>
    <row r="58" spans="1:5" ht="15">
      <c r="A58" s="20" t="s">
        <v>41</v>
      </c>
      <c r="B58" s="23"/>
      <c r="C58" s="4">
        <f t="shared" si="4"/>
        <v>0</v>
      </c>
      <c r="D58" s="4">
        <f t="shared" si="4"/>
        <v>0</v>
      </c>
      <c r="E58" s="4">
        <f t="shared" si="4"/>
        <v>0</v>
      </c>
    </row>
    <row r="59" spans="1:5" ht="15">
      <c r="A59" s="20" t="s">
        <v>41</v>
      </c>
      <c r="B59" s="23"/>
      <c r="C59" s="4">
        <f t="shared" si="4"/>
        <v>0</v>
      </c>
      <c r="D59" s="4">
        <f t="shared" si="4"/>
        <v>0</v>
      </c>
      <c r="E59" s="4">
        <f t="shared" si="4"/>
        <v>0</v>
      </c>
    </row>
    <row r="60" spans="1:5" ht="15">
      <c r="A60" s="21" t="s">
        <v>55</v>
      </c>
      <c r="B60" s="23"/>
      <c r="C60" s="4">
        <f>SUM(C51:C59)</f>
        <v>45</v>
      </c>
      <c r="D60" s="4">
        <f>SUM(D51:D59)</f>
        <v>15</v>
      </c>
      <c r="E60" s="4">
        <f>SUM(E51:E59)</f>
        <v>60</v>
      </c>
    </row>
    <row r="61" spans="1:5" ht="15">
      <c r="A61" s="21" t="s">
        <v>56</v>
      </c>
      <c r="B61" s="23"/>
      <c r="C61" s="4">
        <f>C60/30</f>
        <v>1.5</v>
      </c>
      <c r="D61" s="4">
        <f>D60/30</f>
        <v>0.5</v>
      </c>
      <c r="E61" s="4">
        <f>E60/30</f>
        <v>2</v>
      </c>
    </row>
  </sheetData>
  <mergeCells count="2">
    <mergeCell ref="A1:B1"/>
    <mergeCell ref="C1:E1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1" orientation="portrait" horizontalDpi="300" r:id="rId1"/>
  <headerFooter alignWithMargins="0">
    <oddHeader>&amp;C&amp;F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METRYCZKA</vt:lpstr>
      <vt:lpstr>EFEKTY_KSZTAŁCENIA</vt:lpstr>
      <vt:lpstr>EFEKTY_KSZTALCENIA_%</vt:lpstr>
      <vt:lpstr>TRESCI_KSZTALCENIA</vt:lpstr>
      <vt:lpstr>ECTS</vt:lpstr>
      <vt:lpstr>ECTS!Obszar_wydruku</vt:lpstr>
      <vt:lpstr>TRESCI_KSZTALCENIA!Obszar_wydruku</vt:lpstr>
    </vt:vector>
  </TitlesOfParts>
  <Company>Slaska Akademia Medyczna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zaklad</dc:creator>
  <cp:lastModifiedBy>PSP</cp:lastModifiedBy>
  <cp:lastPrinted>2015-11-16T12:50:41Z</cp:lastPrinted>
  <dcterms:created xsi:type="dcterms:W3CDTF">2012-05-04T08:33:23Z</dcterms:created>
  <dcterms:modified xsi:type="dcterms:W3CDTF">2017-07-27T07:06:42Z</dcterms:modified>
</cp:coreProperties>
</file>