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2" r:id="rId2"/>
    <sheet name="EFEKTY_KSZT_%" sheetId="5" r:id="rId3"/>
    <sheet name="TRESCI_KSZTAŁCENIA" sheetId="3" r:id="rId4"/>
    <sheet name="ECTS" sheetId="4" r:id="rId5"/>
  </sheets>
  <definedNames>
    <definedName name="_xlnm._FilterDatabase" localSheetId="2" hidden="1">'EFEKTY_KSZT_%'!$A$1:$N$7</definedName>
    <definedName name="_xlnm._FilterDatabase" localSheetId="1" hidden="1">EFEKTY_KSZTAŁCENIA!$A$2:$F$7</definedName>
  </definedNames>
  <calcPr calcId="152511"/>
</workbook>
</file>

<file path=xl/calcChain.xml><?xml version="1.0" encoding="utf-8"?>
<calcChain xmlns="http://schemas.openxmlformats.org/spreadsheetml/2006/main">
  <c r="D59" i="4" l="1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D60" i="4" s="1"/>
  <c r="D61" i="4" s="1"/>
  <c r="C52" i="4"/>
  <c r="D51" i="4"/>
  <c r="C51" i="4"/>
  <c r="D49" i="4"/>
  <c r="D48" i="4"/>
  <c r="C48" i="4"/>
  <c r="C49" i="4" s="1"/>
  <c r="E47" i="4"/>
  <c r="E46" i="4"/>
  <c r="E45" i="4"/>
  <c r="E43" i="4"/>
  <c r="E42" i="4"/>
  <c r="E40" i="4"/>
  <c r="E39" i="4"/>
  <c r="D36" i="4"/>
  <c r="D37" i="4" s="1"/>
  <c r="C36" i="4"/>
  <c r="C37" i="4" s="1"/>
  <c r="E35" i="4"/>
  <c r="E34" i="4"/>
  <c r="E33" i="4"/>
  <c r="E32" i="4"/>
  <c r="E31" i="4"/>
  <c r="E30" i="4"/>
  <c r="E29" i="4"/>
  <c r="E28" i="4"/>
  <c r="E27" i="4"/>
  <c r="D24" i="4"/>
  <c r="D25" i="4" s="1"/>
  <c r="E23" i="4"/>
  <c r="E22" i="4"/>
  <c r="E21" i="4"/>
  <c r="E20" i="4"/>
  <c r="E19" i="4"/>
  <c r="E18" i="4"/>
  <c r="E16" i="4"/>
  <c r="E15" i="4"/>
  <c r="C60" i="4" l="1"/>
  <c r="C61" i="4" s="1"/>
  <c r="E58" i="4"/>
  <c r="E36" i="4"/>
  <c r="E37" i="4" s="1"/>
  <c r="E48" i="4"/>
  <c r="E49" i="4" s="1"/>
  <c r="E24" i="4"/>
  <c r="E25" i="4" s="1"/>
  <c r="D12" i="4"/>
  <c r="D13" i="4" s="1"/>
  <c r="H2" i="5"/>
  <c r="L2" i="5" s="1"/>
  <c r="H9" i="5"/>
  <c r="I9" i="5" s="1"/>
  <c r="H14" i="5"/>
  <c r="K14" i="5" s="1"/>
  <c r="H24" i="5"/>
  <c r="J24" i="5" s="1"/>
  <c r="H39" i="5"/>
  <c r="K39" i="5" s="1"/>
  <c r="H36" i="5"/>
  <c r="I36" i="5" s="1"/>
  <c r="K36" i="5" s="1"/>
  <c r="H28" i="5"/>
  <c r="J28" i="5" s="1"/>
  <c r="H27" i="5"/>
  <c r="I27" i="5"/>
  <c r="H26" i="5"/>
  <c r="J26" i="5" s="1"/>
  <c r="H25" i="5"/>
  <c r="I25" i="5" s="1"/>
  <c r="H22" i="5"/>
  <c r="I22" i="5" s="1"/>
  <c r="H21" i="5"/>
  <c r="J21" i="5" s="1"/>
  <c r="H20" i="5"/>
  <c r="J20" i="5" s="1"/>
  <c r="H19" i="5"/>
  <c r="J19" i="5" s="1"/>
  <c r="H18" i="5"/>
  <c r="I18" i="5" s="1"/>
  <c r="H17" i="5"/>
  <c r="I17" i="5" s="1"/>
  <c r="J17" i="5"/>
  <c r="H16" i="5"/>
  <c r="J16" i="5" s="1"/>
  <c r="H15" i="5"/>
  <c r="I15" i="5" s="1"/>
  <c r="K15" i="5" s="1"/>
  <c r="H13" i="5"/>
  <c r="I13" i="5"/>
  <c r="H12" i="5"/>
  <c r="J12" i="5" s="1"/>
  <c r="H11" i="5"/>
  <c r="I11" i="5"/>
  <c r="H10" i="5"/>
  <c r="J10" i="5" s="1"/>
  <c r="H7" i="5"/>
  <c r="J7" i="5" s="1"/>
  <c r="H6" i="5"/>
  <c r="I6" i="5" s="1"/>
  <c r="H5" i="5"/>
  <c r="J5" i="5" s="1"/>
  <c r="H4" i="5"/>
  <c r="J4" i="5" s="1"/>
  <c r="H3" i="5"/>
  <c r="I3" i="5" s="1"/>
  <c r="E3" i="4"/>
  <c r="E51" i="4" s="1"/>
  <c r="E4" i="4"/>
  <c r="E52" i="4" s="1"/>
  <c r="E5" i="4"/>
  <c r="E53" i="4" s="1"/>
  <c r="E6" i="4"/>
  <c r="E54" i="4" s="1"/>
  <c r="E7" i="4"/>
  <c r="E55" i="4" s="1"/>
  <c r="E8" i="4"/>
  <c r="E56" i="4" s="1"/>
  <c r="E9" i="4"/>
  <c r="E57" i="4" s="1"/>
  <c r="E10" i="4"/>
  <c r="E11" i="4"/>
  <c r="E59" i="4" s="1"/>
  <c r="C12" i="4"/>
  <c r="C13" i="4" s="1"/>
  <c r="B1" i="4"/>
  <c r="C1" i="2"/>
  <c r="C1" i="3"/>
  <c r="J9" i="5"/>
  <c r="J18" i="5"/>
  <c r="J27" i="5"/>
  <c r="K7" i="5"/>
  <c r="I24" i="5"/>
  <c r="K24" i="5" s="1"/>
  <c r="J11" i="5"/>
  <c r="I7" i="5"/>
  <c r="I39" i="5"/>
  <c r="I12" i="5"/>
  <c r="I5" i="5"/>
  <c r="J3" i="5"/>
  <c r="J2" i="5"/>
  <c r="I2" i="5"/>
  <c r="J13" i="5"/>
  <c r="J15" i="5"/>
  <c r="J22" i="5"/>
  <c r="I14" i="5"/>
  <c r="J25" i="5" l="1"/>
  <c r="E60" i="4"/>
  <c r="E61" i="4" s="1"/>
  <c r="I19" i="5"/>
  <c r="K19" i="5" s="1"/>
  <c r="I20" i="5"/>
  <c r="I26" i="5"/>
  <c r="I21" i="5"/>
  <c r="I10" i="5"/>
  <c r="K9" i="5" s="1"/>
  <c r="M9" i="5" s="1"/>
  <c r="Q3" i="5" s="1"/>
  <c r="J36" i="5"/>
  <c r="L4" i="5"/>
  <c r="N2" i="5" s="1"/>
  <c r="R2" i="5" s="1"/>
  <c r="E12" i="4"/>
  <c r="E13" i="4" s="1"/>
  <c r="L10" i="5"/>
  <c r="N9" i="5" s="1"/>
  <c r="R3" i="5" s="1"/>
  <c r="L25" i="5"/>
  <c r="N24" i="5" s="1"/>
  <c r="R4" i="5" s="1"/>
  <c r="I4" i="5"/>
  <c r="K2" i="5" s="1"/>
  <c r="M2" i="5" s="1"/>
  <c r="Q2" i="5" s="1"/>
  <c r="I28" i="5"/>
  <c r="K26" i="5" s="1"/>
  <c r="M24" i="5" s="1"/>
  <c r="Q4" i="5" s="1"/>
  <c r="J6" i="5"/>
  <c r="I16" i="5"/>
  <c r="J39" i="5"/>
  <c r="J14" i="5"/>
  <c r="R6" i="5" l="1"/>
  <c r="R7" i="5" s="1"/>
  <c r="Q6" i="5"/>
  <c r="Q7" i="5" s="1"/>
</calcChain>
</file>

<file path=xl/sharedStrings.xml><?xml version="1.0" encoding="utf-8"?>
<sst xmlns="http://schemas.openxmlformats.org/spreadsheetml/2006/main" count="254" uniqueCount="166">
  <si>
    <t>Kod modułu</t>
  </si>
  <si>
    <t>Jednostka realizująca</t>
  </si>
  <si>
    <t>Kierunek</t>
  </si>
  <si>
    <t>Specjalność</t>
  </si>
  <si>
    <t>Profil kształcenia</t>
  </si>
  <si>
    <t>Poziom kształcenia (studiów)</t>
  </si>
  <si>
    <t>Tryb prowadzenia studiów</t>
  </si>
  <si>
    <t>Język prowadzenia zajęć</t>
  </si>
  <si>
    <t>…</t>
  </si>
  <si>
    <t>numer efektu kształcenia (symbol)</t>
  </si>
  <si>
    <t>Student, który zaliczył moduł (przedmiot)
wie/umie/potrafi: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</si>
  <si>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</si>
  <si>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</si>
  <si>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</si>
  <si>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</si>
  <si>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</si>
  <si>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Wykład</t>
  </si>
  <si>
    <t>Ćw.</t>
  </si>
  <si>
    <t>Zajęcia seminaryjne</t>
  </si>
  <si>
    <t>Zajęcia laboratoryjne</t>
  </si>
  <si>
    <t>Inne</t>
  </si>
  <si>
    <t>Wymagania wstępne i dodatkowe</t>
  </si>
  <si>
    <t>Zalecana literatura i pomoce naukowe</t>
  </si>
  <si>
    <t>Narzędzia dydaktyczne:</t>
  </si>
  <si>
    <t>Forma nakładu pracy studenta
(udział w zajęciach, aktywność, przygotowanie sprawozdania, itp.)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</si>
  <si>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</si>
  <si>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</si>
  <si>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</si>
  <si>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</si>
  <si>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</si>
  <si>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</si>
  <si>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</si>
  <si>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</si>
  <si>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</si>
  <si>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</si>
  <si>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</si>
  <si>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ogólno-akademicki</t>
  </si>
  <si>
    <t>polski</t>
  </si>
  <si>
    <t>ndst (2.0)</t>
  </si>
  <si>
    <t>Metody walidacji końcowych efektów kształcenia</t>
  </si>
  <si>
    <t>dst (3.0)</t>
  </si>
  <si>
    <t>d.db (3.5)</t>
  </si>
  <si>
    <t>db (4.0)</t>
  </si>
  <si>
    <t>p.db (4.5)</t>
  </si>
  <si>
    <t>bdb (5.0)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</si>
  <si>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</si>
  <si>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</si>
  <si>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</si>
  <si>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</si>
  <si>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</si>
  <si>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</si>
  <si>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</si>
  <si>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</si>
  <si>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</si>
  <si>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</si>
  <si>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</si>
  <si>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</si>
  <si>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</si>
  <si>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</si>
  <si>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t>Średnia</t>
  </si>
  <si>
    <r>
      <t>Odniesienie do efektów kształcenia dla obszaru medycznego 
M_n=</t>
    </r>
    <r>
      <rPr>
        <b/>
        <sz val="10"/>
        <rFont val="Arial"/>
        <family val="2"/>
        <charset val="238"/>
      </rPr>
      <t>Σ(</t>
    </r>
    <r>
      <rPr>
        <b/>
        <sz val="10"/>
        <rFont val="Arial"/>
        <family val="2"/>
      </rPr>
      <t>K_n*MK_n)</t>
    </r>
  </si>
  <si>
    <t>ECTS</t>
  </si>
  <si>
    <t>Semestr(y)</t>
  </si>
  <si>
    <t>Koordynator modułu/przedmiotu</t>
  </si>
  <si>
    <t>Cel główny modułu/przedmiotu: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</si>
  <si>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</si>
  <si>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60%-67%</t>
  </si>
  <si>
    <t>68%-75%</t>
  </si>
  <si>
    <t>76%-83%</t>
  </si>
  <si>
    <t>84%-91%</t>
  </si>
  <si>
    <t>92%-100%</t>
  </si>
  <si>
    <t>poniżej 60%</t>
  </si>
  <si>
    <t xml:space="preserve">Treść kształcenia modułu/przedmiotu: </t>
  </si>
  <si>
    <t>Opis efektów kształcenia dla modułu/przedmiotu:</t>
  </si>
  <si>
    <t>Macierz efektów kształcenia dla modułu/przedmiotu w odniesieniu do formy zajęć dydaktycznych.</t>
  </si>
  <si>
    <t>Nakład pracy studenta (bilans punktów ECTS) dla modułu/przedmiotu:</t>
  </si>
  <si>
    <t>Sposób weryfikacji efektów kształcenia</t>
  </si>
  <si>
    <t>Ocena efektów kształcenia</t>
  </si>
  <si>
    <t>Dane kontaktowe Jednostki</t>
  </si>
  <si>
    <t>Kierownik Jednostki</t>
  </si>
  <si>
    <t>NR SEMESTRU</t>
  </si>
  <si>
    <t>Zdrowie Publiczne</t>
  </si>
  <si>
    <t>II stopień</t>
  </si>
  <si>
    <t>stacjonarne</t>
  </si>
  <si>
    <t>x</t>
  </si>
  <si>
    <t>-</t>
  </si>
  <si>
    <t>EK4</t>
  </si>
  <si>
    <t>cząstkowe i  końcowe zaliczenie pisemne</t>
  </si>
  <si>
    <t>Umie samodzielnie zdobywać wiedzę i poszerzać swoje umiejętności badawcze korzystając z obiektywnych źródeł informacji oraz podejmować autonomiczne działania zmierzające do rozstrzygania praktycznych problemów.</t>
  </si>
  <si>
    <t>Potrafi przeprowadzić zadanie badawcze pod kierunkiem opiekuna naukowego.</t>
  </si>
  <si>
    <t>Potrafi przedstawić wyniki badań w postaci samodzielnie przygotowanej prezentacji, rozprawy, referatu zawierającej opis i uzasadnienie celu pracy, przyjętą metodologię, wyniki oraz ich znaczenie na tle innych podobnych badań</t>
  </si>
  <si>
    <t>prezentacje  na seminarium,końcowe zaliczenie praktyczne</t>
  </si>
  <si>
    <t>dr hab. n. med. Renata Złotkowska</t>
  </si>
  <si>
    <t>Edukator zdrowia</t>
  </si>
  <si>
    <t>tak</t>
  </si>
  <si>
    <t>Przekazanie wiedzy dotyczącej modyfikowalnych czynników ryzyka chorób i umiejętności identyfikacji grup zwiększonego ryzyka w populacji generalnej, wymagających działań profilaktycznych.</t>
  </si>
  <si>
    <t>Potrafi wskazać modyfikowalne i nie modyfikowalne czynniki ryzyka chorób oraz zidentyfikować grupy zwiększonego ryzyka w populacji.</t>
  </si>
  <si>
    <t xml:space="preserve">Potrafi wskazać środowiskowe i zawodowe czynniki ryzyka i zna metody profilaktyki. </t>
  </si>
  <si>
    <t>Potrafi wskazać choroby związane z nieprawidłowym odżywianiem i zna metody profilaktyki w tym zakresie.</t>
  </si>
  <si>
    <t xml:space="preserve">Definicja czynnnika ryzyka. Modyfikowalne i nie modyfikowalne czynniki ryzyka chorób. Zakres działania medycyny środowiskowej oraz medycyny pracy.  Czynniki dietetyczne wpływające na stan zdrowia populacji. Choroby związane z nieprawidłowym odżywianiem. Zatrucia pokarmowe. Rola antyoksydantów jako czynników modyfikujących ryzyko zdrowotne. Rola pierwiastków śladowych. Aktywność fizyczna, metody oceny wydolności fizycznej organizmu. Niepełnosprawność i niezdolność do pracy. Metody aktywizacji zawodowej niepełnosprawnych. Metody oceny wydolności fizycznej.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</si>
  <si>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 Znajomość podstawowych zagadnień z zakresu epidemiologii
2. Znajomość podstawowych pojęć z zakresu ochrony środowiska oraz ochrony zdrowia pracujących.</t>
  </si>
  <si>
    <t>Prezentuje pogłębioną wiedzę z zakresu rozpoznawania podstawowych zagrożeń zdrowia ludności związanych z jakością środowiska, stylem życia i sposobem żywienia oraz innymi czynnikami ryzyka zdrowotnego.</t>
  </si>
  <si>
    <t>Ma pogłębioną wiedzę na temat tworzenia, realizacji i oceny wpływu programów społecznych i profilkatycznych.</t>
  </si>
  <si>
    <t>Docenia rolę dobrych praktyk w zakresie profilaktyki psychospołecznych zagrożeń w środowisku pracy.</t>
  </si>
  <si>
    <t>Zna zasady udostępniania, wykorzystania i ochrony zasobów informacyjnych w sektorze ochrony zdrowia.</t>
  </si>
  <si>
    <t>K_W07 50%</t>
  </si>
  <si>
    <t>K_W19  30%</t>
  </si>
  <si>
    <t>K_K08 20%</t>
  </si>
  <si>
    <t>K_U21  30%</t>
  </si>
  <si>
    <t>K_U22  30%</t>
  </si>
  <si>
    <t>K_K11 40%</t>
  </si>
  <si>
    <t xml:space="preserve">Komputer, projektor multimedialny, publikacje naukowe, internetowe bazy danych.      </t>
  </si>
  <si>
    <t>Literatura podstawowa: 1. Jethon Z. (red.): Medycyna zapobiegawcza i środowiskowa. Podręcznik dla studentów. PZWL Warszawa 2000. 2. Siemiński M.: Środowiskowe zagrożenia zdrowia. Wydawnictwo Naukowe PWN, Warszawa 2008.3. Marek K. (red.): Choroby zawodowe. PZWL Warszawa 2001. Literatura uzupełniająca: 1. Lektura bieżących numerów czasopism Medycyna Środowiskowa oraz Medycyna Pracy</t>
  </si>
  <si>
    <t>K_W01 100%</t>
  </si>
  <si>
    <t xml:space="preserve">M2_W01 50%
M2_W02 0%
M2_W03 0%
M2_W02 50%
M2_W04  0%                                                                         </t>
  </si>
  <si>
    <t>M2_W06 40%
M2_W09 60%
S2A_W05  0%
S2A_W06  0%</t>
  </si>
  <si>
    <t>M2_K05 100%
M2_K07 0%
S2A_K05 0%</t>
  </si>
  <si>
    <t>M2_U02 100%</t>
  </si>
  <si>
    <t>M2_U03 90%
M2_U13 0%
M2_U14 10%
S2A_U01 0%
S2A_U020%
S2A_U03 0%
S2A_U07 0%
S2A_U09 0%
S2A_U10  0%</t>
  </si>
  <si>
    <t>M2_K06 100%
S2A_K06 0%</t>
  </si>
  <si>
    <t>M2_W11 100%
S2A_W06 0%
S2A_W10 0%</t>
  </si>
  <si>
    <t>K_W01</t>
  </si>
  <si>
    <t>M2_W01</t>
  </si>
  <si>
    <t xml:space="preserve">M2_W02 </t>
  </si>
  <si>
    <t>M2_W03</t>
  </si>
  <si>
    <t>M2_W04</t>
  </si>
  <si>
    <t xml:space="preserve">K_W07 </t>
  </si>
  <si>
    <t xml:space="preserve">M2_W06 </t>
  </si>
  <si>
    <t xml:space="preserve">M2_W09 </t>
  </si>
  <si>
    <t>S2A_W05</t>
  </si>
  <si>
    <t>S2A_W06</t>
  </si>
  <si>
    <t xml:space="preserve">K_W19 </t>
  </si>
  <si>
    <t>M2_W11</t>
  </si>
  <si>
    <t>S2A_W10</t>
  </si>
  <si>
    <t>K_K08</t>
  </si>
  <si>
    <t>M2_K05</t>
  </si>
  <si>
    <t>M2_K07</t>
  </si>
  <si>
    <t>S2A_K05</t>
  </si>
  <si>
    <t>K_U21</t>
  </si>
  <si>
    <t>M2_U02</t>
  </si>
  <si>
    <t>K_U22</t>
  </si>
  <si>
    <t>M2_U03</t>
  </si>
  <si>
    <t>M2_U13</t>
  </si>
  <si>
    <t>M2_U14</t>
  </si>
  <si>
    <t>S2A_U01</t>
  </si>
  <si>
    <t>S2A_U02</t>
  </si>
  <si>
    <t>S2A_U03</t>
  </si>
  <si>
    <t>S2A_U07</t>
  </si>
  <si>
    <t>S2A_U09</t>
  </si>
  <si>
    <t xml:space="preserve">S2A_U10 </t>
  </si>
  <si>
    <t>S</t>
  </si>
  <si>
    <t>K_K11</t>
  </si>
  <si>
    <t xml:space="preserve">M2_K06 </t>
  </si>
  <si>
    <t>S2A_K06</t>
  </si>
  <si>
    <t>Modyfikowalne czynniki ryzyka</t>
  </si>
  <si>
    <t>NR* SEMESTRU</t>
  </si>
  <si>
    <t>Forma nakładu pracy studenta</t>
  </si>
  <si>
    <t>DLA MODUŁU</t>
  </si>
  <si>
    <t>SUMA [h]
Godzin kontaktowych</t>
  </si>
  <si>
    <t>SUMA [h] Pracy własnej studenta</t>
  </si>
  <si>
    <t>SUMA [h] Obciążenia studenta</t>
  </si>
  <si>
    <t>SYLABUS PRZEDMIOTU</t>
  </si>
  <si>
    <t>Nazwa przedmiotu</t>
  </si>
  <si>
    <t>41-902 Bytom, Piekarska 18
email: sekretariatpsp@sum.edu.pl, tel. (32) 397 6 528, (32) 397 6 200 wewn. 520. http://www.profilaktyka.sum.edu.pl</t>
  </si>
  <si>
    <t>Zakład Medycyny Społecznej i Profilaktyki, Wydział Zdrowia Publicznego w Bytomiu, Śląski Uniwersytet Medyczny w Katowicach</t>
  </si>
  <si>
    <t>dr hab. n. med. Piotr Rozentryt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</si>
</sst>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Verdana"/>
      <family val="2"/>
      <charset val="1"/>
    </font>
    <font>
      <b/>
      <sz val="8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sz val="11"/>
      <color indexed="8"/>
      <name val="Times New Roman"/>
      <family val="1"/>
      <charset val="238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15" borderId="0" applyNumberFormat="0" applyBorder="0" applyAlignment="0" applyProtection="0"/>
    <xf numFmtId="0" fontId="6" fillId="0" borderId="3" applyNumberFormat="0" applyFill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24" fillId="0" borderId="0"/>
    <xf numFmtId="0" fontId="24" fillId="0" borderId="0"/>
    <xf numFmtId="0" fontId="12" fillId="2" borderId="1" applyNumberFormat="0" applyAlignment="0" applyProtection="0"/>
    <xf numFmtId="0" fontId="13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" fillId="4" borderId="8" applyNumberFormat="0" applyAlignment="0" applyProtection="0"/>
    <xf numFmtId="0" fontId="17" fillId="17" borderId="0" applyNumberFormat="0" applyBorder="0" applyAlignment="0" applyProtection="0"/>
  </cellStyleXfs>
  <cellXfs count="114">
    <xf numFmtId="0" fontId="0" fillId="0" borderId="0" xfId="0"/>
    <xf numFmtId="0" fontId="24" fillId="0" borderId="0" xfId="35"/>
    <xf numFmtId="0" fontId="19" fillId="8" borderId="9" xfId="0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0" borderId="9" xfId="0" applyFont="1" applyFill="1" applyBorder="1" applyAlignment="1">
      <alignment horizontal="center" vertical="center" wrapText="1"/>
    </xf>
    <xf numFmtId="0" fontId="19" fillId="6" borderId="9" xfId="0" applyFont="1" applyFill="1" applyBorder="1" applyAlignment="1">
      <alignment horizontal="center" vertical="center" wrapText="1"/>
    </xf>
    <xf numFmtId="0" fontId="19" fillId="8" borderId="10" xfId="35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19" fillId="8" borderId="11" xfId="36" applyFont="1" applyFill="1" applyBorder="1" applyAlignment="1">
      <alignment horizontal="center" vertical="center" wrapText="1"/>
    </xf>
    <xf numFmtId="0" fontId="19" fillId="8" borderId="12" xfId="36" applyFont="1" applyFill="1" applyBorder="1" applyAlignment="1">
      <alignment horizontal="center" vertical="center" wrapText="1"/>
    </xf>
    <xf numFmtId="0" fontId="19" fillId="8" borderId="10" xfId="36" applyFont="1" applyFill="1" applyBorder="1" applyAlignment="1">
      <alignment horizontal="center" vertical="center" wrapText="1"/>
    </xf>
    <xf numFmtId="0" fontId="24" fillId="0" borderId="0" xfId="35" applyAlignment="1">
      <alignment wrapText="1"/>
    </xf>
    <xf numFmtId="0" fontId="26" fillId="8" borderId="9" xfId="0" applyFont="1" applyFill="1" applyBorder="1"/>
    <xf numFmtId="0" fontId="27" fillId="0" borderId="11" xfId="0" applyFont="1" applyBorder="1" applyAlignment="1">
      <alignment wrapText="1"/>
    </xf>
    <xf numFmtId="0" fontId="26" fillId="8" borderId="13" xfId="0" applyFont="1" applyFill="1" applyBorder="1"/>
    <xf numFmtId="0" fontId="27" fillId="0" borderId="11" xfId="0" applyFont="1" applyBorder="1" applyAlignment="1">
      <alignment horizontal="left" wrapText="1"/>
    </xf>
    <xf numFmtId="0" fontId="27" fillId="0" borderId="0" xfId="0" applyFont="1"/>
    <xf numFmtId="0" fontId="26" fillId="8" borderId="14" xfId="0" applyFont="1" applyFill="1" applyBorder="1"/>
    <xf numFmtId="0" fontId="19" fillId="8" borderId="15" xfId="35" applyFont="1" applyFill="1" applyBorder="1" applyAlignment="1">
      <alignment horizontal="center" vertical="center" wrapText="1"/>
    </xf>
    <xf numFmtId="0" fontId="27" fillId="18" borderId="11" xfId="0" applyFont="1" applyFill="1" applyBorder="1" applyAlignment="1">
      <alignment wrapText="1"/>
    </xf>
    <xf numFmtId="0" fontId="23" fillId="0" borderId="16" xfId="0" applyFont="1" applyBorder="1" applyAlignment="1">
      <alignment wrapText="1"/>
    </xf>
    <xf numFmtId="0" fontId="23" fillId="0" borderId="0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0" fontId="19" fillId="8" borderId="13" xfId="0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horizontal="center" vertical="center" wrapText="1"/>
    </xf>
    <xf numFmtId="0" fontId="19" fillId="8" borderId="13" xfId="35" applyFont="1" applyFill="1" applyBorder="1" applyAlignment="1">
      <alignment horizontal="center" vertical="center" wrapText="1"/>
    </xf>
    <xf numFmtId="0" fontId="19" fillId="8" borderId="18" xfId="0" applyFont="1" applyFill="1" applyBorder="1" applyAlignment="1">
      <alignment horizontal="center" vertical="center" wrapText="1"/>
    </xf>
    <xf numFmtId="0" fontId="23" fillId="19" borderId="19" xfId="0" applyFont="1" applyFill="1" applyBorder="1" applyAlignment="1">
      <alignment vertical="top" wrapText="1"/>
    </xf>
    <xf numFmtId="0" fontId="23" fillId="19" borderId="12" xfId="0" applyFont="1" applyFill="1" applyBorder="1" applyAlignment="1">
      <alignment vertical="top" wrapText="1"/>
    </xf>
    <xf numFmtId="0" fontId="27" fillId="0" borderId="9" xfId="0" applyFont="1" applyFill="1" applyBorder="1" applyAlignment="1">
      <alignment horizontal="center"/>
    </xf>
    <xf numFmtId="0" fontId="27" fillId="0" borderId="9" xfId="0" applyFont="1" applyBorder="1"/>
    <xf numFmtId="0" fontId="27" fillId="0" borderId="11" xfId="0" applyFont="1" applyBorder="1" applyAlignment="1">
      <alignment vertical="center" wrapText="1"/>
    </xf>
    <xf numFmtId="0" fontId="27" fillId="0" borderId="0" xfId="35" applyFont="1"/>
    <xf numFmtId="0" fontId="27" fillId="0" borderId="11" xfId="0" applyFont="1" applyBorder="1"/>
    <xf numFmtId="9" fontId="27" fillId="0" borderId="11" xfId="0" applyNumberFormat="1" applyFont="1" applyBorder="1"/>
    <xf numFmtId="9" fontId="27" fillId="0" borderId="11" xfId="0" applyNumberFormat="1" applyFont="1" applyBorder="1" applyAlignment="1"/>
    <xf numFmtId="9" fontId="27" fillId="0" borderId="11" xfId="0" applyNumberFormat="1" applyFont="1" applyBorder="1" applyAlignment="1">
      <alignment horizontal="right"/>
    </xf>
    <xf numFmtId="9" fontId="27" fillId="0" borderId="12" xfId="0" applyNumberFormat="1" applyFont="1" applyBorder="1"/>
    <xf numFmtId="0" fontId="27" fillId="20" borderId="11" xfId="0" applyFont="1" applyFill="1" applyBorder="1"/>
    <xf numFmtId="0" fontId="27" fillId="0" borderId="11" xfId="35" applyFont="1" applyBorder="1" applyAlignment="1">
      <alignment horizontal="center" vertical="center" wrapText="1"/>
    </xf>
    <xf numFmtId="0" fontId="27" fillId="0" borderId="12" xfId="35" applyFont="1" applyBorder="1" applyAlignment="1">
      <alignment horizontal="center" vertical="center" wrapText="1"/>
    </xf>
    <xf numFmtId="0" fontId="27" fillId="0" borderId="20" xfId="35" applyFont="1" applyBorder="1" applyAlignment="1">
      <alignment horizontal="center" vertical="center" wrapText="1"/>
    </xf>
    <xf numFmtId="9" fontId="27" fillId="0" borderId="21" xfId="0" applyNumberFormat="1" applyFont="1" applyBorder="1"/>
    <xf numFmtId="9" fontId="27" fillId="0" borderId="22" xfId="0" applyNumberFormat="1" applyFont="1" applyBorder="1"/>
    <xf numFmtId="0" fontId="27" fillId="0" borderId="23" xfId="35" applyFont="1" applyBorder="1" applyAlignment="1">
      <alignment horizontal="center" vertical="center" wrapText="1"/>
    </xf>
    <xf numFmtId="2" fontId="27" fillId="0" borderId="24" xfId="0" applyNumberFormat="1" applyFont="1" applyBorder="1"/>
    <xf numFmtId="0" fontId="27" fillId="6" borderId="9" xfId="0" applyFont="1" applyFill="1" applyBorder="1"/>
    <xf numFmtId="0" fontId="26" fillId="6" borderId="9" xfId="0" applyFont="1" applyFill="1" applyBorder="1"/>
    <xf numFmtId="0" fontId="19" fillId="8" borderId="15" xfId="35" applyFont="1" applyFill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11" xfId="35" applyFont="1" applyBorder="1" applyAlignment="1">
      <alignment horizontal="left" vertical="center"/>
    </xf>
    <xf numFmtId="0" fontId="27" fillId="0" borderId="0" xfId="35" applyFont="1" applyAlignment="1">
      <alignment horizontal="left" vertical="center"/>
    </xf>
    <xf numFmtId="0" fontId="24" fillId="0" borderId="0" xfId="35" applyAlignment="1">
      <alignment horizontal="left" vertical="center"/>
    </xf>
    <xf numFmtId="0" fontId="27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7" fillId="0" borderId="11" xfId="35" applyFont="1" applyBorder="1" applyAlignment="1">
      <alignment horizontal="center"/>
    </xf>
    <xf numFmtId="0" fontId="27" fillId="0" borderId="11" xfId="35" applyFont="1" applyBorder="1" applyAlignment="1">
      <alignment horizontal="center" wrapText="1"/>
    </xf>
    <xf numFmtId="0" fontId="0" fillId="0" borderId="0" xfId="0" applyAlignment="1"/>
    <xf numFmtId="0" fontId="0" fillId="0" borderId="9" xfId="0" applyFont="1" applyFill="1" applyBorder="1" applyAlignment="1">
      <alignment horizontal="center"/>
    </xf>
    <xf numFmtId="0" fontId="0" fillId="0" borderId="9" xfId="0" applyBorder="1"/>
    <xf numFmtId="0" fontId="0" fillId="6" borderId="9" xfId="0" applyFill="1" applyBorder="1"/>
    <xf numFmtId="0" fontId="30" fillId="6" borderId="9" xfId="0" applyFont="1" applyFill="1" applyBorder="1"/>
    <xf numFmtId="0" fontId="19" fillId="6" borderId="9" xfId="0" applyFont="1" applyFill="1" applyBorder="1"/>
    <xf numFmtId="0" fontId="0" fillId="0" borderId="11" xfId="0" applyFill="1" applyBorder="1" applyAlignment="1">
      <alignment horizontal="center"/>
    </xf>
    <xf numFmtId="0" fontId="0" fillId="0" borderId="11" xfId="0" applyBorder="1"/>
    <xf numFmtId="0" fontId="0" fillId="18" borderId="11" xfId="0" applyFill="1" applyBorder="1"/>
    <xf numFmtId="0" fontId="30" fillId="18" borderId="11" xfId="0" applyFont="1" applyFill="1" applyBorder="1"/>
    <xf numFmtId="0" fontId="19" fillId="18" borderId="11" xfId="0" applyFont="1" applyFill="1" applyBorder="1"/>
    <xf numFmtId="0" fontId="0" fillId="6" borderId="34" xfId="0" applyFill="1" applyBorder="1" applyAlignment="1">
      <alignment horizontal="center"/>
    </xf>
    <xf numFmtId="0" fontId="31" fillId="6" borderId="9" xfId="0" applyFont="1" applyFill="1" applyBorder="1"/>
    <xf numFmtId="0" fontId="32" fillId="6" borderId="9" xfId="0" applyFont="1" applyFill="1" applyBorder="1"/>
    <xf numFmtId="0" fontId="26" fillId="8" borderId="9" xfId="0" applyFont="1" applyFill="1" applyBorder="1" applyAlignment="1">
      <alignment horizontal="center"/>
    </xf>
    <xf numFmtId="0" fontId="27" fillId="0" borderId="25" xfId="35" applyFont="1" applyBorder="1" applyAlignment="1">
      <alignment horizontal="center" vertical="center"/>
    </xf>
    <xf numFmtId="0" fontId="27" fillId="0" borderId="19" xfId="35" applyFont="1" applyBorder="1" applyAlignment="1">
      <alignment horizontal="center" vertical="center"/>
    </xf>
    <xf numFmtId="0" fontId="27" fillId="0" borderId="12" xfId="35" applyFont="1" applyBorder="1" applyAlignment="1">
      <alignment horizontal="center" vertical="center" wrapText="1"/>
    </xf>
    <xf numFmtId="0" fontId="27" fillId="0" borderId="25" xfId="35" applyFont="1" applyBorder="1" applyAlignment="1">
      <alignment horizontal="center" vertical="center" wrapText="1"/>
    </xf>
    <xf numFmtId="0" fontId="27" fillId="0" borderId="19" xfId="35" applyFont="1" applyBorder="1" applyAlignment="1">
      <alignment horizontal="center" vertical="center" wrapText="1"/>
    </xf>
    <xf numFmtId="0" fontId="27" fillId="0" borderId="12" xfId="35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19" fillId="8" borderId="26" xfId="35" applyFont="1" applyFill="1" applyBorder="1" applyAlignment="1">
      <alignment horizontal="center" vertical="center" wrapText="1"/>
    </xf>
    <xf numFmtId="0" fontId="18" fillId="8" borderId="18" xfId="35" applyFont="1" applyFill="1" applyBorder="1" applyAlignment="1">
      <alignment horizontal="center" vertical="center" wrapText="1"/>
    </xf>
    <xf numFmtId="0" fontId="18" fillId="8" borderId="27" xfId="35" applyFont="1" applyFill="1" applyBorder="1" applyAlignment="1">
      <alignment horizontal="center" vertical="center" wrapText="1"/>
    </xf>
    <xf numFmtId="0" fontId="18" fillId="6" borderId="18" xfId="35" applyFont="1" applyFill="1" applyBorder="1" applyAlignment="1">
      <alignment horizontal="center" vertical="center" wrapText="1"/>
    </xf>
    <xf numFmtId="0" fontId="18" fillId="6" borderId="28" xfId="35" applyFont="1" applyFill="1" applyBorder="1" applyAlignment="1">
      <alignment horizontal="center" vertical="center" wrapText="1"/>
    </xf>
    <xf numFmtId="0" fontId="18" fillId="6" borderId="27" xfId="35" applyFont="1" applyFill="1" applyBorder="1" applyAlignment="1">
      <alignment horizontal="center" vertical="center" wrapText="1"/>
    </xf>
    <xf numFmtId="0" fontId="26" fillId="0" borderId="12" xfId="35" applyFont="1" applyBorder="1" applyAlignment="1">
      <alignment horizontal="center" vertical="center" wrapText="1"/>
    </xf>
    <xf numFmtId="0" fontId="26" fillId="0" borderId="19" xfId="35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6" fillId="0" borderId="25" xfId="35" applyFont="1" applyBorder="1" applyAlignment="1">
      <alignment horizontal="center" vertical="center" wrapText="1"/>
    </xf>
    <xf numFmtId="0" fontId="28" fillId="0" borderId="18" xfId="0" applyNumberFormat="1" applyFont="1" applyBorder="1" applyAlignment="1">
      <alignment horizontal="left" vertical="top" wrapText="1"/>
    </xf>
    <xf numFmtId="0" fontId="28" fillId="0" borderId="28" xfId="0" applyNumberFormat="1" applyFont="1" applyBorder="1" applyAlignment="1">
      <alignment horizontal="left" vertical="top" wrapText="1"/>
    </xf>
    <xf numFmtId="0" fontId="28" fillId="0" borderId="27" xfId="0" applyNumberFormat="1" applyFont="1" applyBorder="1" applyAlignment="1">
      <alignment horizontal="left" vertical="top" wrapText="1"/>
    </xf>
    <xf numFmtId="49" fontId="28" fillId="0" borderId="18" xfId="0" applyNumberFormat="1" applyFont="1" applyBorder="1" applyAlignment="1">
      <alignment horizontal="left" vertical="top" wrapText="1"/>
    </xf>
    <xf numFmtId="49" fontId="28" fillId="0" borderId="28" xfId="0" applyNumberFormat="1" applyFont="1" applyBorder="1" applyAlignment="1">
      <alignment horizontal="left" vertical="top" wrapText="1"/>
    </xf>
    <xf numFmtId="49" fontId="28" fillId="0" borderId="27" xfId="0" applyNumberFormat="1" applyFont="1" applyBorder="1" applyAlignment="1">
      <alignment horizontal="left" vertical="top" wrapText="1"/>
    </xf>
    <xf numFmtId="0" fontId="18" fillId="8" borderId="18" xfId="0" applyFont="1" applyFill="1" applyBorder="1" applyAlignment="1">
      <alignment horizontal="center" wrapText="1"/>
    </xf>
    <xf numFmtId="0" fontId="18" fillId="8" borderId="28" xfId="0" applyFont="1" applyFill="1" applyBorder="1" applyAlignment="1">
      <alignment horizontal="center" wrapText="1"/>
    </xf>
    <xf numFmtId="0" fontId="18" fillId="6" borderId="16" xfId="0" applyFont="1" applyFill="1" applyBorder="1" applyAlignment="1">
      <alignment horizontal="center" wrapText="1"/>
    </xf>
    <xf numFmtId="0" fontId="18" fillId="6" borderId="32" xfId="0" applyFont="1" applyFill="1" applyBorder="1" applyAlignment="1">
      <alignment horizontal="center" wrapText="1"/>
    </xf>
    <xf numFmtId="0" fontId="18" fillId="6" borderId="33" xfId="0" applyFont="1" applyFill="1" applyBorder="1" applyAlignment="1">
      <alignment horizontal="center" wrapText="1"/>
    </xf>
    <xf numFmtId="0" fontId="18" fillId="8" borderId="18" xfId="0" applyFont="1" applyFill="1" applyBorder="1" applyAlignment="1">
      <alignment horizontal="left" wrapText="1"/>
    </xf>
    <xf numFmtId="0" fontId="18" fillId="8" borderId="28" xfId="0" applyFont="1" applyFill="1" applyBorder="1" applyAlignment="1">
      <alignment horizontal="left" wrapText="1"/>
    </xf>
    <xf numFmtId="0" fontId="18" fillId="8" borderId="27" xfId="0" applyFont="1" applyFill="1" applyBorder="1" applyAlignment="1">
      <alignment horizontal="left" wrapText="1"/>
    </xf>
    <xf numFmtId="49" fontId="28" fillId="0" borderId="18" xfId="0" applyNumberFormat="1" applyFont="1" applyBorder="1" applyAlignment="1">
      <alignment vertical="top" wrapText="1"/>
    </xf>
    <xf numFmtId="0" fontId="0" fillId="0" borderId="28" xfId="0" applyBorder="1"/>
    <xf numFmtId="0" fontId="0" fillId="0" borderId="27" xfId="0" applyBorder="1"/>
    <xf numFmtId="0" fontId="23" fillId="19" borderId="29" xfId="0" applyFont="1" applyFill="1" applyBorder="1" applyAlignment="1">
      <alignment horizontal="left" vertical="center" wrapText="1"/>
    </xf>
    <xf numFmtId="0" fontId="23" fillId="19" borderId="30" xfId="0" applyFont="1" applyFill="1" applyBorder="1" applyAlignment="1">
      <alignment horizontal="left" vertical="center" wrapText="1"/>
    </xf>
    <xf numFmtId="0" fontId="23" fillId="19" borderId="31" xfId="0" applyFont="1" applyFill="1" applyBorder="1" applyAlignment="1">
      <alignment horizontal="left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18" fillId="6" borderId="27" xfId="0" applyFont="1" applyFill="1" applyBorder="1" applyAlignment="1">
      <alignment horizontal="center" vertical="center" wrapText="1"/>
    </xf>
  </cellXfs>
  <cellStyles count="44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_SYLABUS-MODULU" xfId="35"/>
    <cellStyle name="Normalny_SYLABUS-MODULU_AD%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4D4D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Normal="100" workbookViewId="0">
      <selection activeCell="B9" sqref="B9"/>
    </sheetView>
  </sheetViews>
  <sheetFormatPr defaultRowHeight="12.75"/>
  <cols>
    <col min="1" max="1" width="53.42578125" customWidth="1"/>
    <col min="2" max="2" width="63.42578125" customWidth="1"/>
  </cols>
  <sheetData>
    <row r="1" spans="1:2" ht="14.25">
      <c r="A1" s="72" t="s">
        <v>161</v>
      </c>
      <c r="B1" s="72"/>
    </row>
    <row r="2" spans="1:2" ht="15">
      <c r="A2" s="13" t="s">
        <v>162</v>
      </c>
      <c r="B2" s="14" t="s">
        <v>154</v>
      </c>
    </row>
    <row r="3" spans="1:2" ht="15">
      <c r="A3" s="15" t="s">
        <v>0</v>
      </c>
      <c r="B3" s="20"/>
    </row>
    <row r="4" spans="1:2" ht="30">
      <c r="A4" s="13" t="s">
        <v>1</v>
      </c>
      <c r="B4" s="14" t="s">
        <v>164</v>
      </c>
    </row>
    <row r="5" spans="1:2" ht="45">
      <c r="A5" s="13" t="s">
        <v>78</v>
      </c>
      <c r="B5" s="14" t="s">
        <v>163</v>
      </c>
    </row>
    <row r="6" spans="1:2" ht="15">
      <c r="A6" s="13" t="s">
        <v>79</v>
      </c>
      <c r="B6" s="14" t="s">
        <v>165</v>
      </c>
    </row>
    <row r="7" spans="1:2" ht="15">
      <c r="A7" s="13" t="s">
        <v>63</v>
      </c>
      <c r="B7" s="14" t="s">
        <v>92</v>
      </c>
    </row>
    <row r="8" spans="1:2" ht="15">
      <c r="A8" s="13" t="s">
        <v>2</v>
      </c>
      <c r="B8" s="14" t="s">
        <v>81</v>
      </c>
    </row>
    <row r="9" spans="1:2" ht="15">
      <c r="A9" s="13" t="s">
        <v>3</v>
      </c>
      <c r="B9" s="14" t="s">
        <v>93</v>
      </c>
    </row>
    <row r="10" spans="1:2" ht="15">
      <c r="A10" s="13" t="s">
        <v>4</v>
      </c>
      <c r="B10" s="14" t="s">
        <v>36</v>
      </c>
    </row>
    <row r="11" spans="1:2" ht="15">
      <c r="A11" s="13" t="s">
        <v>5</v>
      </c>
      <c r="B11" s="14" t="s">
        <v>82</v>
      </c>
    </row>
    <row r="12" spans="1:2" ht="15">
      <c r="A12" s="13" t="s">
        <v>6</v>
      </c>
      <c r="B12" s="14" t="s">
        <v>83</v>
      </c>
    </row>
    <row r="13" spans="1:2" ht="15">
      <c r="A13" s="13" t="s">
        <v>62</v>
      </c>
      <c r="B13" s="16">
        <v>3</v>
      </c>
    </row>
    <row r="14" spans="1:2" ht="15">
      <c r="A14" s="13" t="s">
        <v>7</v>
      </c>
      <c r="B14" s="14" t="s">
        <v>37</v>
      </c>
    </row>
    <row r="15" spans="1:2" ht="15">
      <c r="A15" s="13" t="s">
        <v>32</v>
      </c>
      <c r="B15" s="14" t="s">
        <v>94</v>
      </c>
    </row>
    <row r="16" spans="1:2" ht="15">
      <c r="A16" s="17"/>
      <c r="B16" s="14"/>
    </row>
    <row r="17" spans="1:2" ht="45">
      <c r="A17" s="18" t="s">
        <v>64</v>
      </c>
      <c r="B17" s="14" t="s">
        <v>95</v>
      </c>
    </row>
  </sheetData>
  <sheetProtection selectLockedCells="1" selectUnlockedCells="1"/>
  <mergeCells count="1">
    <mergeCell ref="A1:B1"/>
  </mergeCells>
  <phoneticPr fontId="22" type="noConversion"/>
  <printOptions horizontalCentered="1"/>
  <pageMargins left="0.74803149606299213" right="0.74803149606299213" top="1.1417322834645669" bottom="0.59055118110236227" header="0.62992125984251968" footer="0.31496062992125984"/>
  <pageSetup paperSize="9" firstPageNumber="0" orientation="landscape" verticalDpi="300" r:id="rId1"/>
  <headerFooter alignWithMargins="0">
    <oddHeader>&amp;L&amp;"Arial,Pogrubiony"&amp;12Wydział Zdrowia Publicznego w Bytomiu
Śląski Uniwersytet Medyczny w Katowicach</oddHeader>
    <oddFooter>&amp;L&amp;F&amp;RStrona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80" zoomScaleNormal="80" zoomScaleSheetLayoutView="100" workbookViewId="0">
      <selection activeCell="E11" sqref="E11"/>
    </sheetView>
  </sheetViews>
  <sheetFormatPr defaultRowHeight="12.75"/>
  <cols>
    <col min="1" max="1" width="12.7109375" style="1" customWidth="1"/>
    <col min="2" max="2" width="28.7109375" style="1" customWidth="1"/>
    <col min="3" max="3" width="21.7109375" style="53" customWidth="1"/>
    <col min="4" max="4" width="66.140625" style="1" hidden="1" customWidth="1"/>
    <col min="5" max="5" width="19.7109375" style="1" customWidth="1"/>
    <col min="6" max="6" width="19.140625" style="1" bestFit="1" customWidth="1"/>
    <col min="7" max="8" width="9.140625" style="1"/>
    <col min="9" max="9" width="13" style="1" customWidth="1"/>
    <col min="10" max="10" width="13.28515625" style="1" customWidth="1"/>
    <col min="11" max="16384" width="9.140625" style="1"/>
  </cols>
  <sheetData>
    <row r="1" spans="1:11" s="12" customFormat="1" ht="38.25" customHeight="1">
      <c r="A1" s="82" t="s">
        <v>73</v>
      </c>
      <c r="B1" s="83"/>
      <c r="C1" s="84" t="str">
        <f>METRYCZKA!B2</f>
        <v>Modyfikowalne czynniki ryzyka</v>
      </c>
      <c r="D1" s="85"/>
      <c r="E1" s="85"/>
      <c r="F1" s="86"/>
      <c r="G1" s="81" t="s">
        <v>74</v>
      </c>
      <c r="H1" s="81"/>
      <c r="I1" s="81"/>
      <c r="J1" s="81"/>
      <c r="K1" s="81"/>
    </row>
    <row r="2" spans="1:11" ht="51">
      <c r="A2" s="26" t="s">
        <v>9</v>
      </c>
      <c r="B2" s="26" t="s">
        <v>10</v>
      </c>
      <c r="C2" s="49" t="s">
        <v>11</v>
      </c>
      <c r="D2" s="19"/>
      <c r="E2" s="19" t="s">
        <v>12</v>
      </c>
      <c r="F2" s="19" t="s">
        <v>76</v>
      </c>
      <c r="G2" s="7" t="s">
        <v>16</v>
      </c>
      <c r="H2" s="7" t="s">
        <v>17</v>
      </c>
      <c r="I2" s="7" t="s">
        <v>18</v>
      </c>
      <c r="J2" s="7" t="s">
        <v>19</v>
      </c>
      <c r="K2" s="7" t="s">
        <v>20</v>
      </c>
    </row>
    <row r="3" spans="1:11" s="33" customFormat="1" ht="87" customHeight="1">
      <c r="A3" s="87" t="s">
        <v>13</v>
      </c>
      <c r="B3" s="75" t="s">
        <v>96</v>
      </c>
      <c r="C3" s="50" t="s">
        <v>113</v>
      </c>
      <c r="D3" s="32" t="s">
        <v>101</v>
      </c>
      <c r="E3" s="55" t="s">
        <v>114</v>
      </c>
      <c r="F3" s="89" t="s">
        <v>87</v>
      </c>
      <c r="G3" s="78" t="s">
        <v>84</v>
      </c>
      <c r="H3" s="78"/>
      <c r="I3" s="78" t="s">
        <v>84</v>
      </c>
      <c r="J3" s="78" t="s">
        <v>85</v>
      </c>
      <c r="K3" s="78" t="s">
        <v>85</v>
      </c>
    </row>
    <row r="4" spans="1:11" s="33" customFormat="1" ht="9.75" hidden="1" customHeight="1">
      <c r="A4" s="88"/>
      <c r="B4" s="77"/>
      <c r="C4" s="50"/>
      <c r="D4" s="32"/>
      <c r="E4" s="55"/>
      <c r="F4" s="80"/>
      <c r="G4" s="74"/>
      <c r="H4" s="74"/>
      <c r="I4" s="74"/>
      <c r="J4" s="74"/>
      <c r="K4" s="74"/>
    </row>
    <row r="5" spans="1:11" s="33" customFormat="1" ht="53.25" customHeight="1">
      <c r="A5" s="87" t="s">
        <v>14</v>
      </c>
      <c r="B5" s="75" t="s">
        <v>97</v>
      </c>
      <c r="C5" s="50" t="s">
        <v>105</v>
      </c>
      <c r="D5" s="32" t="s">
        <v>102</v>
      </c>
      <c r="E5" s="54" t="s">
        <v>115</v>
      </c>
      <c r="F5" s="89" t="s">
        <v>91</v>
      </c>
      <c r="G5" s="78" t="s">
        <v>84</v>
      </c>
      <c r="H5" s="78" t="s">
        <v>84</v>
      </c>
      <c r="I5" s="78" t="s">
        <v>84</v>
      </c>
      <c r="J5" s="78" t="s">
        <v>85</v>
      </c>
      <c r="K5" s="78" t="s">
        <v>85</v>
      </c>
    </row>
    <row r="6" spans="1:11" s="33" customFormat="1" ht="47.25" customHeight="1">
      <c r="A6" s="90"/>
      <c r="B6" s="76"/>
      <c r="C6" s="50" t="s">
        <v>106</v>
      </c>
      <c r="D6" s="32" t="s">
        <v>104</v>
      </c>
      <c r="E6" s="54" t="s">
        <v>120</v>
      </c>
      <c r="F6" s="79"/>
      <c r="G6" s="73"/>
      <c r="H6" s="73"/>
      <c r="I6" s="73"/>
      <c r="J6" s="73"/>
      <c r="K6" s="73"/>
    </row>
    <row r="7" spans="1:11" s="33" customFormat="1" ht="57" customHeight="1">
      <c r="A7" s="88"/>
      <c r="B7" s="77"/>
      <c r="C7" s="50" t="s">
        <v>107</v>
      </c>
      <c r="D7" s="32" t="s">
        <v>103</v>
      </c>
      <c r="E7" s="54" t="s">
        <v>116</v>
      </c>
      <c r="F7" s="80"/>
      <c r="G7" s="74"/>
      <c r="H7" s="74"/>
      <c r="I7" s="74"/>
      <c r="J7" s="74"/>
      <c r="K7" s="74"/>
    </row>
    <row r="8" spans="1:11" s="33" customFormat="1" ht="45" customHeight="1">
      <c r="A8" s="87" t="s">
        <v>15</v>
      </c>
      <c r="B8" s="75" t="s">
        <v>98</v>
      </c>
      <c r="C8" s="51" t="s">
        <v>108</v>
      </c>
      <c r="D8" s="32" t="s">
        <v>89</v>
      </c>
      <c r="E8" s="56" t="s">
        <v>117</v>
      </c>
      <c r="F8" s="79" t="s">
        <v>91</v>
      </c>
      <c r="G8" s="73" t="s">
        <v>84</v>
      </c>
      <c r="H8" s="73" t="s">
        <v>84</v>
      </c>
      <c r="I8" s="73" t="s">
        <v>84</v>
      </c>
      <c r="J8" s="73"/>
      <c r="K8" s="73"/>
    </row>
    <row r="9" spans="1:11" s="33" customFormat="1" ht="42.75" customHeight="1">
      <c r="A9" s="90"/>
      <c r="B9" s="76"/>
      <c r="C9" s="51" t="s">
        <v>109</v>
      </c>
      <c r="D9" s="32" t="s">
        <v>90</v>
      </c>
      <c r="E9" s="57" t="s">
        <v>118</v>
      </c>
      <c r="F9" s="79"/>
      <c r="G9" s="73"/>
      <c r="H9" s="73"/>
      <c r="I9" s="73"/>
      <c r="J9" s="73"/>
      <c r="K9" s="73"/>
    </row>
    <row r="10" spans="1:11" s="33" customFormat="1" ht="5.25" hidden="1" customHeight="1">
      <c r="A10" s="90"/>
      <c r="B10" s="76"/>
      <c r="C10" s="50"/>
      <c r="D10" s="32"/>
      <c r="E10" s="32"/>
      <c r="F10" s="79"/>
      <c r="G10" s="73"/>
      <c r="H10" s="73"/>
      <c r="I10" s="73"/>
      <c r="J10" s="73"/>
      <c r="K10" s="73"/>
    </row>
    <row r="11" spans="1:11" s="33" customFormat="1" ht="60">
      <c r="A11" s="88"/>
      <c r="B11" s="77"/>
      <c r="C11" s="51" t="s">
        <v>110</v>
      </c>
      <c r="D11" s="32" t="s">
        <v>88</v>
      </c>
      <c r="E11" s="57" t="s">
        <v>119</v>
      </c>
      <c r="F11" s="80"/>
      <c r="G11" s="74"/>
      <c r="H11" s="74"/>
      <c r="I11" s="74"/>
      <c r="J11" s="74"/>
      <c r="K11" s="74"/>
    </row>
    <row r="12" spans="1:11" s="33" customFormat="1" ht="15">
      <c r="C12" s="52"/>
    </row>
    <row r="13" spans="1:11" s="33" customFormat="1" ht="15">
      <c r="C13" s="52"/>
    </row>
    <row r="14" spans="1:11" s="33" customFormat="1" ht="15">
      <c r="C14" s="52"/>
    </row>
    <row r="15" spans="1:11" s="33" customFormat="1" ht="15">
      <c r="C15" s="52"/>
    </row>
    <row r="16" spans="1:11" s="33" customFormat="1" ht="15">
      <c r="C16" s="52"/>
    </row>
    <row r="17" spans="3:3" s="33" customFormat="1" ht="15">
      <c r="C17" s="52"/>
    </row>
    <row r="18" spans="3:3" s="33" customFormat="1" ht="15">
      <c r="C18" s="52"/>
    </row>
    <row r="19" spans="3:3" s="33" customFormat="1" ht="15">
      <c r="C19" s="52"/>
    </row>
    <row r="20" spans="3:3" s="33" customFormat="1" ht="15">
      <c r="C20" s="52"/>
    </row>
    <row r="21" spans="3:3" s="33" customFormat="1" ht="15">
      <c r="C21" s="52"/>
    </row>
  </sheetData>
  <sheetProtection selectLockedCells="1" selectUnlockedCells="1"/>
  <mergeCells count="27">
    <mergeCell ref="A8:A11"/>
    <mergeCell ref="G8:G11"/>
    <mergeCell ref="H8:H11"/>
    <mergeCell ref="A5:A7"/>
    <mergeCell ref="G5:G7"/>
    <mergeCell ref="F5:F7"/>
    <mergeCell ref="H5:H7"/>
    <mergeCell ref="G1:K1"/>
    <mergeCell ref="A1:B1"/>
    <mergeCell ref="C1:F1"/>
    <mergeCell ref="B3:B4"/>
    <mergeCell ref="A3:A4"/>
    <mergeCell ref="F3:F4"/>
    <mergeCell ref="G3:G4"/>
    <mergeCell ref="H3:H4"/>
    <mergeCell ref="I3:I4"/>
    <mergeCell ref="J3:J4"/>
    <mergeCell ref="K3:K4"/>
    <mergeCell ref="K8:K11"/>
    <mergeCell ref="B5:B7"/>
    <mergeCell ref="I5:I7"/>
    <mergeCell ref="J5:J7"/>
    <mergeCell ref="K5:K7"/>
    <mergeCell ref="F8:F11"/>
    <mergeCell ref="B8:B11"/>
    <mergeCell ref="I8:I11"/>
    <mergeCell ref="J8:J11"/>
  </mergeCells>
  <phoneticPr fontId="22" type="noConversion"/>
  <pageMargins left="0.35433070866141736" right="0.35433070866141736" top="0.59055118110236227" bottom="0.55118110236220474" header="0.31496062992125984" footer="0.31496062992125984"/>
  <pageSetup paperSize="9" scale="75" firstPageNumber="0" orientation="landscape" horizontalDpi="300" verticalDpi="300" r:id="rId1"/>
  <headerFooter alignWithMargins="0">
    <oddHeader>&amp;C&amp;A</oddHeader>
    <oddFooter>&amp;L&amp;F 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zoomScale="77" zoomScaleNormal="77" workbookViewId="0">
      <selection activeCell="R10" sqref="R10"/>
    </sheetView>
  </sheetViews>
  <sheetFormatPr defaultRowHeight="12.75"/>
  <cols>
    <col min="5" max="5" width="10.5703125" customWidth="1"/>
    <col min="17" max="17" width="11.140625" bestFit="1" customWidth="1"/>
  </cols>
  <sheetData>
    <row r="1" spans="1:18" ht="178.5">
      <c r="A1" s="9" t="s">
        <v>45</v>
      </c>
      <c r="B1" s="10" t="s">
        <v>11</v>
      </c>
      <c r="C1" s="10" t="s">
        <v>46</v>
      </c>
      <c r="D1" s="10" t="s">
        <v>47</v>
      </c>
      <c r="E1" s="11" t="s">
        <v>48</v>
      </c>
      <c r="F1" s="10" t="s">
        <v>49</v>
      </c>
      <c r="G1" s="10" t="s">
        <v>47</v>
      </c>
      <c r="H1" s="10" t="s">
        <v>50</v>
      </c>
      <c r="I1" s="10" t="s">
        <v>51</v>
      </c>
      <c r="J1" s="10" t="s">
        <v>52</v>
      </c>
      <c r="K1" s="10" t="s">
        <v>60</v>
      </c>
      <c r="L1" s="10" t="s">
        <v>53</v>
      </c>
      <c r="M1" s="9" t="s">
        <v>54</v>
      </c>
      <c r="N1" s="9" t="s">
        <v>55</v>
      </c>
      <c r="P1" s="9" t="s">
        <v>56</v>
      </c>
      <c r="Q1" s="9" t="s">
        <v>57</v>
      </c>
      <c r="R1" s="9" t="s">
        <v>58</v>
      </c>
    </row>
    <row r="2" spans="1:18" s="17" customFormat="1" ht="15">
      <c r="A2" s="40" t="s">
        <v>13</v>
      </c>
      <c r="B2" s="34" t="s">
        <v>121</v>
      </c>
      <c r="C2" s="35">
        <v>1</v>
      </c>
      <c r="D2" s="36">
        <v>1</v>
      </c>
      <c r="E2" s="34" t="s">
        <v>122</v>
      </c>
      <c r="F2" s="37">
        <v>0.5</v>
      </c>
      <c r="G2" s="36"/>
      <c r="H2" s="37" t="str">
        <f t="shared" ref="H2:H7" si="0">LEFT(E2,1)</f>
        <v>M</v>
      </c>
      <c r="I2" s="37">
        <f t="shared" ref="I2:I7" si="1">IF(H2="M",F2," ")</f>
        <v>0.5</v>
      </c>
      <c r="J2" s="37" t="str">
        <f t="shared" ref="J2:J7" si="2">IF(H2="S",F2," ")</f>
        <v xml:space="preserve"> </v>
      </c>
      <c r="K2" s="35">
        <f>IF(H2="M", SUMPRODUCT(C2:C6,I2:I6)," ")</f>
        <v>1</v>
      </c>
      <c r="L2" s="35" t="str">
        <f>IF(H2="S",SUMPRODUCT(C2:C2,F2:F2)," ")</f>
        <v xml:space="preserve"> </v>
      </c>
      <c r="M2" s="35">
        <f>SUM(K2:K7)</f>
        <v>1</v>
      </c>
      <c r="N2" s="35">
        <f>SUM(L2:L7)</f>
        <v>0</v>
      </c>
      <c r="P2" s="40" t="s">
        <v>13</v>
      </c>
      <c r="Q2" s="35">
        <f>M2</f>
        <v>1</v>
      </c>
      <c r="R2" s="35">
        <f>N2</f>
        <v>0</v>
      </c>
    </row>
    <row r="3" spans="1:18" s="17" customFormat="1" ht="15">
      <c r="A3" s="34"/>
      <c r="B3" s="34"/>
      <c r="C3" s="35">
        <v>1</v>
      </c>
      <c r="D3" s="34"/>
      <c r="E3" s="34" t="s">
        <v>123</v>
      </c>
      <c r="F3" s="35">
        <v>0</v>
      </c>
      <c r="G3" s="34"/>
      <c r="H3" s="37" t="str">
        <f t="shared" si="0"/>
        <v>M</v>
      </c>
      <c r="I3" s="37">
        <f t="shared" si="1"/>
        <v>0</v>
      </c>
      <c r="J3" s="37" t="str">
        <f t="shared" si="2"/>
        <v xml:space="preserve"> </v>
      </c>
      <c r="K3" s="34"/>
      <c r="L3" s="34"/>
      <c r="M3" s="34"/>
      <c r="N3" s="34"/>
      <c r="P3" s="40" t="s">
        <v>14</v>
      </c>
      <c r="Q3" s="35">
        <f>M9</f>
        <v>1</v>
      </c>
      <c r="R3" s="35">
        <f>N9</f>
        <v>0</v>
      </c>
    </row>
    <row r="4" spans="1:18" s="17" customFormat="1" ht="15">
      <c r="A4" s="34"/>
      <c r="B4" s="34"/>
      <c r="C4" s="35">
        <v>1</v>
      </c>
      <c r="D4" s="34"/>
      <c r="E4" s="34" t="s">
        <v>124</v>
      </c>
      <c r="F4" s="35">
        <v>0</v>
      </c>
      <c r="G4" s="34"/>
      <c r="H4" s="37" t="str">
        <f t="shared" si="0"/>
        <v>M</v>
      </c>
      <c r="I4" s="37">
        <f t="shared" si="1"/>
        <v>0</v>
      </c>
      <c r="J4" s="37" t="str">
        <f t="shared" si="2"/>
        <v xml:space="preserve"> </v>
      </c>
      <c r="K4" s="34"/>
      <c r="L4" s="35">
        <f>SUMPRODUCT(C4:C5,J4:J5)</f>
        <v>0</v>
      </c>
      <c r="M4" s="34"/>
      <c r="N4" s="34"/>
      <c r="P4" s="40" t="s">
        <v>15</v>
      </c>
      <c r="Q4" s="35">
        <f>M24</f>
        <v>1</v>
      </c>
      <c r="R4" s="35">
        <f>N24</f>
        <v>0</v>
      </c>
    </row>
    <row r="5" spans="1:18" s="17" customFormat="1" ht="15.75" thickBot="1">
      <c r="A5" s="34"/>
      <c r="B5" s="34"/>
      <c r="C5" s="35">
        <v>1</v>
      </c>
      <c r="D5" s="34"/>
      <c r="E5" s="34" t="s">
        <v>123</v>
      </c>
      <c r="F5" s="35">
        <v>0.5</v>
      </c>
      <c r="G5" s="34"/>
      <c r="H5" s="37" t="str">
        <f t="shared" si="0"/>
        <v>M</v>
      </c>
      <c r="I5" s="37">
        <f t="shared" si="1"/>
        <v>0.5</v>
      </c>
      <c r="J5" s="37" t="str">
        <f t="shared" si="2"/>
        <v xml:space="preserve"> </v>
      </c>
      <c r="K5" s="34"/>
      <c r="L5" s="34"/>
      <c r="M5" s="34"/>
      <c r="N5" s="34"/>
      <c r="P5" s="41" t="s">
        <v>86</v>
      </c>
      <c r="Q5" s="38">
        <v>0</v>
      </c>
      <c r="R5" s="38">
        <v>0</v>
      </c>
    </row>
    <row r="6" spans="1:18" s="17" customFormat="1" ht="15">
      <c r="A6" s="34"/>
      <c r="B6" s="34"/>
      <c r="C6" s="35">
        <v>1</v>
      </c>
      <c r="D6" s="34"/>
      <c r="E6" s="34" t="s">
        <v>125</v>
      </c>
      <c r="F6" s="35">
        <v>0</v>
      </c>
      <c r="G6" s="34"/>
      <c r="H6" s="37" t="str">
        <f t="shared" si="0"/>
        <v>M</v>
      </c>
      <c r="I6" s="37">
        <f t="shared" si="1"/>
        <v>0</v>
      </c>
      <c r="J6" s="37" t="str">
        <f t="shared" si="2"/>
        <v xml:space="preserve"> </v>
      </c>
      <c r="K6" s="34"/>
      <c r="L6" s="34"/>
      <c r="M6" s="34"/>
      <c r="N6" s="34"/>
      <c r="P6" s="42" t="s">
        <v>59</v>
      </c>
      <c r="Q6" s="43">
        <f>AVERAGE(Q2:Q4)</f>
        <v>1</v>
      </c>
      <c r="R6" s="44">
        <f>AVERAGE(R2:R5)</f>
        <v>0</v>
      </c>
    </row>
    <row r="7" spans="1:18" s="17" customFormat="1" ht="15.75" thickBot="1">
      <c r="A7" s="34"/>
      <c r="B7" s="34"/>
      <c r="C7" s="35"/>
      <c r="D7" s="34"/>
      <c r="E7" s="34"/>
      <c r="F7" s="34"/>
      <c r="G7" s="36"/>
      <c r="H7" s="37" t="str">
        <f t="shared" si="0"/>
        <v/>
      </c>
      <c r="I7" s="37" t="str">
        <f t="shared" si="1"/>
        <v xml:space="preserve"> </v>
      </c>
      <c r="J7" s="37" t="str">
        <f t="shared" si="2"/>
        <v xml:space="preserve"> </v>
      </c>
      <c r="K7" s="35" t="str">
        <f>IF(H7="M", SUMPRODUCT(C7,I7)," ")</f>
        <v xml:space="preserve"> </v>
      </c>
      <c r="L7" s="34"/>
      <c r="M7" s="34"/>
      <c r="N7" s="34"/>
      <c r="P7" s="45" t="s">
        <v>61</v>
      </c>
      <c r="Q7" s="46">
        <f>Q6*ECTS!E13</f>
        <v>3</v>
      </c>
      <c r="R7" s="46">
        <f>R6*ECTS!F13</f>
        <v>0</v>
      </c>
    </row>
    <row r="8" spans="1:18" s="17" customFormat="1" ht="1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8" s="17" customFormat="1" ht="15">
      <c r="A9" s="40" t="s">
        <v>14</v>
      </c>
      <c r="B9" s="34" t="s">
        <v>126</v>
      </c>
      <c r="C9" s="35">
        <v>0.5</v>
      </c>
      <c r="D9" s="35">
        <v>1</v>
      </c>
      <c r="E9" s="34" t="s">
        <v>127</v>
      </c>
      <c r="F9" s="35">
        <v>0.4</v>
      </c>
      <c r="G9" s="35"/>
      <c r="H9" s="37" t="str">
        <f>LEFT(E9,1)</f>
        <v>M</v>
      </c>
      <c r="I9" s="37">
        <f>IF(H9="M",F9," ")</f>
        <v>0.4</v>
      </c>
      <c r="J9" s="37" t="str">
        <f>IF(H9="S",F9," ")</f>
        <v xml:space="preserve"> </v>
      </c>
      <c r="K9" s="35">
        <f>SUMPRODUCT(C9:C10,I9:I10)</f>
        <v>0.5</v>
      </c>
      <c r="L9" s="34"/>
      <c r="M9" s="35">
        <f>SUM(K9:K21)</f>
        <v>1</v>
      </c>
      <c r="N9" s="35">
        <f>SUM(L9:L22)</f>
        <v>0</v>
      </c>
    </row>
    <row r="10" spans="1:18" s="17" customFormat="1" ht="15">
      <c r="A10" s="34"/>
      <c r="B10" s="34"/>
      <c r="C10" s="35">
        <v>0.5</v>
      </c>
      <c r="D10" s="34"/>
      <c r="E10" s="34" t="s">
        <v>128</v>
      </c>
      <c r="F10" s="35">
        <v>0.6</v>
      </c>
      <c r="G10" s="34"/>
      <c r="H10" s="37" t="str">
        <f t="shared" ref="H10:H22" si="3">LEFT(E10,1)</f>
        <v>M</v>
      </c>
      <c r="I10" s="37">
        <f t="shared" ref="I10:I22" si="4">IF(H10="M",F10," ")</f>
        <v>0.6</v>
      </c>
      <c r="J10" s="37" t="str">
        <f t="shared" ref="J10:J22" si="5">IF(H10="S",F10," ")</f>
        <v xml:space="preserve"> </v>
      </c>
      <c r="K10" s="34"/>
      <c r="L10" s="35">
        <f>SUMPRODUCT(C10:C12,J10:J12)</f>
        <v>0</v>
      </c>
      <c r="M10" s="34"/>
      <c r="N10" s="34"/>
    </row>
    <row r="11" spans="1:18" s="17" customFormat="1" ht="15">
      <c r="A11" s="34"/>
      <c r="B11" s="34"/>
      <c r="C11" s="35">
        <v>0.5</v>
      </c>
      <c r="D11" s="34"/>
      <c r="E11" s="34" t="s">
        <v>129</v>
      </c>
      <c r="F11" s="35">
        <v>0</v>
      </c>
      <c r="G11" s="34"/>
      <c r="H11" s="37" t="str">
        <f t="shared" si="3"/>
        <v>S</v>
      </c>
      <c r="I11" s="37" t="str">
        <f t="shared" si="4"/>
        <v xml:space="preserve"> </v>
      </c>
      <c r="J11" s="37">
        <f t="shared" si="5"/>
        <v>0</v>
      </c>
      <c r="K11" s="34"/>
      <c r="L11" s="34"/>
      <c r="M11" s="34"/>
      <c r="N11" s="34"/>
    </row>
    <row r="12" spans="1:18" s="17" customFormat="1" ht="15">
      <c r="A12" s="34"/>
      <c r="B12" s="34"/>
      <c r="C12" s="35">
        <v>0.5</v>
      </c>
      <c r="D12" s="34"/>
      <c r="E12" s="34" t="s">
        <v>130</v>
      </c>
      <c r="F12" s="35">
        <v>0</v>
      </c>
      <c r="G12" s="34"/>
      <c r="H12" s="37" t="str">
        <f t="shared" si="3"/>
        <v>S</v>
      </c>
      <c r="I12" s="37" t="str">
        <f t="shared" si="4"/>
        <v xml:space="preserve"> </v>
      </c>
      <c r="J12" s="37">
        <f t="shared" si="5"/>
        <v>0</v>
      </c>
      <c r="K12" s="34"/>
      <c r="L12" s="34"/>
      <c r="M12" s="34"/>
      <c r="N12" s="34"/>
    </row>
    <row r="13" spans="1:18" s="17" customFormat="1" ht="15">
      <c r="A13" s="34"/>
      <c r="B13" s="34"/>
      <c r="C13" s="34"/>
      <c r="D13" s="34"/>
      <c r="E13" s="34"/>
      <c r="F13" s="34"/>
      <c r="G13" s="34"/>
      <c r="H13" s="37" t="str">
        <f t="shared" si="3"/>
        <v/>
      </c>
      <c r="I13" s="37" t="str">
        <f t="shared" si="4"/>
        <v xml:space="preserve"> </v>
      </c>
      <c r="J13" s="37" t="str">
        <f t="shared" si="5"/>
        <v xml:space="preserve"> </v>
      </c>
      <c r="K13" s="34"/>
      <c r="L13" s="34"/>
      <c r="M13" s="34"/>
      <c r="N13" s="34"/>
    </row>
    <row r="14" spans="1:18" s="17" customFormat="1" ht="15">
      <c r="A14" s="34"/>
      <c r="B14" s="34"/>
      <c r="C14" s="35"/>
      <c r="D14" s="34"/>
      <c r="E14" s="34"/>
      <c r="F14" s="34"/>
      <c r="G14" s="35"/>
      <c r="H14" s="37" t="str">
        <f t="shared" si="3"/>
        <v/>
      </c>
      <c r="I14" s="37" t="str">
        <f t="shared" si="4"/>
        <v xml:space="preserve"> </v>
      </c>
      <c r="J14" s="37" t="str">
        <f t="shared" si="5"/>
        <v xml:space="preserve"> </v>
      </c>
      <c r="K14" s="35" t="str">
        <f>IF(H14="M", SUMPRODUCT(C14,I14)," ")</f>
        <v xml:space="preserve"> </v>
      </c>
      <c r="L14" s="34"/>
      <c r="M14" s="34"/>
      <c r="N14" s="34"/>
    </row>
    <row r="15" spans="1:18" s="17" customFormat="1" ht="15">
      <c r="A15" s="34"/>
      <c r="B15" s="34" t="s">
        <v>131</v>
      </c>
      <c r="C15" s="35">
        <v>0.3</v>
      </c>
      <c r="D15" s="34"/>
      <c r="E15" s="34" t="s">
        <v>132</v>
      </c>
      <c r="F15" s="35">
        <v>1</v>
      </c>
      <c r="G15" s="34"/>
      <c r="H15" s="37" t="str">
        <f t="shared" si="3"/>
        <v>M</v>
      </c>
      <c r="I15" s="37">
        <f t="shared" si="4"/>
        <v>1</v>
      </c>
      <c r="J15" s="37" t="str">
        <f t="shared" si="5"/>
        <v xml:space="preserve"> </v>
      </c>
      <c r="K15" s="35">
        <f>C15*I15</f>
        <v>0.3</v>
      </c>
      <c r="L15" s="35"/>
      <c r="M15" s="34"/>
      <c r="N15" s="34"/>
    </row>
    <row r="16" spans="1:18" s="17" customFormat="1" ht="15">
      <c r="A16" s="34"/>
      <c r="B16" s="34"/>
      <c r="C16" s="35">
        <v>0.3</v>
      </c>
      <c r="D16" s="34"/>
      <c r="E16" s="34" t="s">
        <v>130</v>
      </c>
      <c r="F16" s="35">
        <v>0</v>
      </c>
      <c r="G16" s="34"/>
      <c r="H16" s="37" t="str">
        <f t="shared" si="3"/>
        <v>S</v>
      </c>
      <c r="I16" s="37" t="str">
        <f t="shared" si="4"/>
        <v xml:space="preserve"> </v>
      </c>
      <c r="J16" s="37">
        <f t="shared" si="5"/>
        <v>0</v>
      </c>
      <c r="K16" s="34"/>
      <c r="L16" s="35">
        <v>0</v>
      </c>
      <c r="M16" s="34"/>
      <c r="N16" s="34"/>
    </row>
    <row r="17" spans="1:14" s="17" customFormat="1" ht="15">
      <c r="A17" s="34"/>
      <c r="B17" s="34"/>
      <c r="C17" s="35">
        <v>0.3</v>
      </c>
      <c r="D17" s="34"/>
      <c r="E17" s="34" t="s">
        <v>133</v>
      </c>
      <c r="F17" s="35">
        <v>0</v>
      </c>
      <c r="G17" s="34"/>
      <c r="H17" s="37" t="str">
        <f t="shared" si="3"/>
        <v>S</v>
      </c>
      <c r="I17" s="37" t="str">
        <f t="shared" si="4"/>
        <v xml:space="preserve"> </v>
      </c>
      <c r="J17" s="37">
        <f t="shared" si="5"/>
        <v>0</v>
      </c>
      <c r="K17" s="34"/>
      <c r="L17" s="34"/>
      <c r="M17" s="34"/>
      <c r="N17" s="34"/>
    </row>
    <row r="18" spans="1:14" s="17" customFormat="1" ht="15">
      <c r="A18" s="34"/>
      <c r="B18" s="34"/>
      <c r="C18" s="35"/>
      <c r="D18" s="34"/>
      <c r="E18" s="34"/>
      <c r="F18" s="34"/>
      <c r="G18" s="34"/>
      <c r="H18" s="37" t="str">
        <f t="shared" si="3"/>
        <v/>
      </c>
      <c r="I18" s="37" t="str">
        <f t="shared" si="4"/>
        <v xml:space="preserve"> </v>
      </c>
      <c r="J18" s="37" t="str">
        <f t="shared" si="5"/>
        <v xml:space="preserve"> </v>
      </c>
      <c r="K18" s="34"/>
      <c r="L18" s="34"/>
      <c r="M18" s="34"/>
      <c r="N18" s="34"/>
    </row>
    <row r="19" spans="1:14" s="17" customFormat="1" ht="15">
      <c r="A19" s="34"/>
      <c r="B19" s="34" t="s">
        <v>134</v>
      </c>
      <c r="C19" s="35">
        <v>0.2</v>
      </c>
      <c r="D19" s="34"/>
      <c r="E19" s="34" t="s">
        <v>135</v>
      </c>
      <c r="F19" s="35">
        <v>1</v>
      </c>
      <c r="G19" s="34"/>
      <c r="H19" s="37" t="str">
        <f t="shared" si="3"/>
        <v>M</v>
      </c>
      <c r="I19" s="37">
        <f t="shared" si="4"/>
        <v>1</v>
      </c>
      <c r="J19" s="37" t="str">
        <f t="shared" si="5"/>
        <v xml:space="preserve"> </v>
      </c>
      <c r="K19" s="35">
        <f>C19*I19</f>
        <v>0.2</v>
      </c>
      <c r="L19" s="35"/>
      <c r="M19" s="34"/>
      <c r="N19" s="34"/>
    </row>
    <row r="20" spans="1:14" s="17" customFormat="1" ht="15">
      <c r="A20" s="34"/>
      <c r="B20" s="34"/>
      <c r="C20" s="35">
        <v>0.2</v>
      </c>
      <c r="D20" s="34"/>
      <c r="E20" s="34" t="s">
        <v>136</v>
      </c>
      <c r="F20" s="35">
        <v>0</v>
      </c>
      <c r="G20" s="34"/>
      <c r="H20" s="37" t="str">
        <f t="shared" si="3"/>
        <v>M</v>
      </c>
      <c r="I20" s="37">
        <f t="shared" si="4"/>
        <v>0</v>
      </c>
      <c r="J20" s="37" t="str">
        <f t="shared" si="5"/>
        <v xml:space="preserve"> </v>
      </c>
      <c r="K20" s="34"/>
      <c r="L20" s="34"/>
      <c r="M20" s="34"/>
      <c r="N20" s="34"/>
    </row>
    <row r="21" spans="1:14" s="17" customFormat="1" ht="15">
      <c r="A21" s="34"/>
      <c r="B21" s="34"/>
      <c r="C21" s="35">
        <v>0.2</v>
      </c>
      <c r="D21" s="34"/>
      <c r="E21" s="34" t="s">
        <v>137</v>
      </c>
      <c r="F21" s="35">
        <v>0</v>
      </c>
      <c r="G21" s="34"/>
      <c r="H21" s="37" t="str">
        <f t="shared" si="3"/>
        <v>S</v>
      </c>
      <c r="I21" s="37" t="str">
        <f t="shared" si="4"/>
        <v xml:space="preserve"> </v>
      </c>
      <c r="J21" s="37">
        <f t="shared" si="5"/>
        <v>0</v>
      </c>
      <c r="K21" s="34"/>
      <c r="L21" s="35">
        <v>0</v>
      </c>
      <c r="M21" s="34"/>
      <c r="N21" s="34"/>
    </row>
    <row r="22" spans="1:14" s="17" customFormat="1" ht="15">
      <c r="A22" s="34"/>
      <c r="B22" s="34"/>
      <c r="C22" s="35"/>
      <c r="D22" s="34"/>
      <c r="E22" s="34"/>
      <c r="F22" s="35"/>
      <c r="G22" s="34"/>
      <c r="H22" s="37" t="str">
        <f t="shared" si="3"/>
        <v/>
      </c>
      <c r="I22" s="37" t="str">
        <f t="shared" si="4"/>
        <v xml:space="preserve"> </v>
      </c>
      <c r="J22" s="37" t="str">
        <f t="shared" si="5"/>
        <v xml:space="preserve"> </v>
      </c>
      <c r="K22" s="34"/>
      <c r="L22" s="35"/>
      <c r="M22" s="34"/>
      <c r="N22" s="34"/>
    </row>
    <row r="23" spans="1:14" s="17" customFormat="1" ht="1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  <row r="24" spans="1:14" s="17" customFormat="1" ht="15">
      <c r="A24" s="40" t="s">
        <v>15</v>
      </c>
      <c r="B24" s="34" t="s">
        <v>138</v>
      </c>
      <c r="C24" s="35">
        <v>0.3</v>
      </c>
      <c r="D24" s="35">
        <v>1</v>
      </c>
      <c r="E24" s="34" t="s">
        <v>139</v>
      </c>
      <c r="F24" s="35">
        <v>1</v>
      </c>
      <c r="G24" s="35"/>
      <c r="H24" s="37" t="str">
        <f>LEFT(E24,1)</f>
        <v>M</v>
      </c>
      <c r="I24" s="37">
        <f>IF(H24="M",F24," ")</f>
        <v>1</v>
      </c>
      <c r="J24" s="37" t="str">
        <f>IF(H24="S",F24," ")</f>
        <v xml:space="preserve"> </v>
      </c>
      <c r="K24" s="35">
        <f>C24*I24</f>
        <v>0.3</v>
      </c>
      <c r="L24" s="34"/>
      <c r="M24" s="35">
        <f>SUM(K24:K39)</f>
        <v>1</v>
      </c>
      <c r="N24" s="35">
        <f>SUM(L24:L39)</f>
        <v>0</v>
      </c>
    </row>
    <row r="25" spans="1:14" s="17" customFormat="1" ht="15">
      <c r="A25" s="34"/>
      <c r="B25" s="34"/>
      <c r="C25" s="35"/>
      <c r="D25" s="34"/>
      <c r="E25" s="34"/>
      <c r="F25" s="35"/>
      <c r="G25" s="34"/>
      <c r="H25" s="37" t="str">
        <f>LEFT(E25,1)</f>
        <v/>
      </c>
      <c r="I25" s="37" t="str">
        <f>IF(H25="M",F25," ")</f>
        <v xml:space="preserve"> </v>
      </c>
      <c r="J25" s="37" t="str">
        <f>IF(H25="S",F25," ")</f>
        <v xml:space="preserve"> </v>
      </c>
      <c r="K25" s="34"/>
      <c r="L25" s="35">
        <f>SUMPRODUCT(C25:C28,J25:J28)</f>
        <v>0</v>
      </c>
      <c r="M25" s="34"/>
      <c r="N25" s="34"/>
    </row>
    <row r="26" spans="1:14" s="17" customFormat="1" ht="15">
      <c r="A26" s="34"/>
      <c r="B26" s="34" t="s">
        <v>140</v>
      </c>
      <c r="C26" s="35">
        <v>0.3</v>
      </c>
      <c r="D26" s="34"/>
      <c r="E26" s="34" t="s">
        <v>141</v>
      </c>
      <c r="F26" s="35">
        <v>0.9</v>
      </c>
      <c r="G26" s="34"/>
      <c r="H26" s="37" t="str">
        <f>LEFT(E26,1)</f>
        <v>M</v>
      </c>
      <c r="I26" s="37">
        <f>IF(H26="M",F26," ")</f>
        <v>0.9</v>
      </c>
      <c r="J26" s="37" t="str">
        <f>IF(H26="S",F26," ")</f>
        <v xml:space="preserve"> </v>
      </c>
      <c r="K26" s="35">
        <f>SUMPRODUCT(C26:C28,I26:I28)</f>
        <v>0.30000000000000004</v>
      </c>
      <c r="L26" s="34"/>
      <c r="M26" s="34"/>
      <c r="N26" s="34"/>
    </row>
    <row r="27" spans="1:14" s="17" customFormat="1" ht="15">
      <c r="A27" s="34"/>
      <c r="B27" s="34"/>
      <c r="C27" s="35">
        <v>0.3</v>
      </c>
      <c r="D27" s="34"/>
      <c r="E27" s="34" t="s">
        <v>142</v>
      </c>
      <c r="F27" s="35">
        <v>0</v>
      </c>
      <c r="G27" s="34"/>
      <c r="H27" s="37" t="str">
        <f>LEFT(E27,1)</f>
        <v>M</v>
      </c>
      <c r="I27" s="37">
        <f>IF(H27="M",F27," ")</f>
        <v>0</v>
      </c>
      <c r="J27" s="37" t="str">
        <f>IF(H27="S",F27," ")</f>
        <v xml:space="preserve"> </v>
      </c>
      <c r="K27" s="35"/>
      <c r="L27" s="34"/>
      <c r="M27" s="34"/>
      <c r="N27" s="34"/>
    </row>
    <row r="28" spans="1:14" s="17" customFormat="1" ht="15">
      <c r="A28" s="34"/>
      <c r="B28" s="34"/>
      <c r="C28" s="35">
        <v>0.3</v>
      </c>
      <c r="D28" s="34"/>
      <c r="E28" s="34" t="s">
        <v>143</v>
      </c>
      <c r="F28" s="35">
        <v>0.1</v>
      </c>
      <c r="G28" s="34"/>
      <c r="H28" s="37" t="str">
        <f>LEFT(E28,1)</f>
        <v>M</v>
      </c>
      <c r="I28" s="37">
        <f>IF(H28="M",F28," ")</f>
        <v>0.1</v>
      </c>
      <c r="J28" s="37" t="str">
        <f>IF(H28="S",F28," ")</f>
        <v xml:space="preserve"> </v>
      </c>
      <c r="K28" s="35"/>
      <c r="L28" s="34"/>
      <c r="M28" s="34"/>
      <c r="N28" s="34"/>
    </row>
    <row r="29" spans="1:14" s="17" customFormat="1" ht="15">
      <c r="A29" s="34"/>
      <c r="B29" s="34"/>
      <c r="C29" s="35">
        <v>0.3</v>
      </c>
      <c r="D29" s="34"/>
      <c r="E29" s="34" t="s">
        <v>144</v>
      </c>
      <c r="F29" s="35">
        <v>0</v>
      </c>
      <c r="G29" s="34"/>
      <c r="H29" s="37" t="s">
        <v>150</v>
      </c>
      <c r="I29" s="37">
        <v>0</v>
      </c>
      <c r="J29" s="37">
        <v>0</v>
      </c>
      <c r="K29" s="34"/>
      <c r="L29" s="35">
        <v>0</v>
      </c>
      <c r="M29" s="34"/>
      <c r="N29" s="34"/>
    </row>
    <row r="30" spans="1:14" s="17" customFormat="1" ht="15">
      <c r="A30" s="34"/>
      <c r="B30" s="34"/>
      <c r="C30" s="35">
        <v>0.3</v>
      </c>
      <c r="D30" s="34"/>
      <c r="E30" s="34" t="s">
        <v>145</v>
      </c>
      <c r="F30" s="35">
        <v>0</v>
      </c>
      <c r="G30" s="34"/>
      <c r="H30" s="37" t="s">
        <v>150</v>
      </c>
      <c r="I30" s="37">
        <v>0</v>
      </c>
      <c r="J30" s="37">
        <v>0</v>
      </c>
      <c r="K30" s="34"/>
      <c r="L30" s="34"/>
      <c r="M30" s="34"/>
      <c r="N30" s="34"/>
    </row>
    <row r="31" spans="1:14" s="17" customFormat="1" ht="15">
      <c r="A31" s="34"/>
      <c r="B31" s="34"/>
      <c r="C31" s="35">
        <v>0.3</v>
      </c>
      <c r="D31" s="34"/>
      <c r="E31" s="34" t="s">
        <v>146</v>
      </c>
      <c r="F31" s="35">
        <v>0</v>
      </c>
      <c r="G31" s="34"/>
      <c r="H31" s="37" t="s">
        <v>150</v>
      </c>
      <c r="I31" s="37">
        <v>0</v>
      </c>
      <c r="J31" s="37">
        <v>0</v>
      </c>
      <c r="K31" s="34"/>
      <c r="L31" s="34"/>
      <c r="M31" s="34"/>
      <c r="N31" s="34"/>
    </row>
    <row r="32" spans="1:14" s="17" customFormat="1" ht="15">
      <c r="A32" s="34"/>
      <c r="B32" s="34"/>
      <c r="C32" s="35">
        <v>0.3</v>
      </c>
      <c r="D32" s="34"/>
      <c r="E32" s="34" t="s">
        <v>147</v>
      </c>
      <c r="F32" s="35">
        <v>0</v>
      </c>
      <c r="G32" s="34"/>
      <c r="H32" s="37" t="s">
        <v>150</v>
      </c>
      <c r="I32" s="37">
        <v>0</v>
      </c>
      <c r="J32" s="37">
        <v>0</v>
      </c>
      <c r="K32" s="34"/>
      <c r="L32" s="34"/>
      <c r="M32" s="34"/>
      <c r="N32" s="34"/>
    </row>
    <row r="33" spans="1:14" s="17" customFormat="1" ht="15">
      <c r="A33" s="34"/>
      <c r="B33" s="34"/>
      <c r="C33" s="35">
        <v>0.3</v>
      </c>
      <c r="D33" s="34"/>
      <c r="E33" s="34" t="s">
        <v>148</v>
      </c>
      <c r="F33" s="35">
        <v>0</v>
      </c>
      <c r="G33" s="34"/>
      <c r="H33" s="37" t="s">
        <v>150</v>
      </c>
      <c r="I33" s="37">
        <v>0</v>
      </c>
      <c r="J33" s="37">
        <v>0</v>
      </c>
      <c r="K33" s="34"/>
      <c r="L33" s="34"/>
      <c r="M33" s="34"/>
      <c r="N33" s="34"/>
    </row>
    <row r="34" spans="1:14" s="17" customFormat="1" ht="15">
      <c r="A34" s="34"/>
      <c r="B34" s="34"/>
      <c r="C34" s="35">
        <v>0.3</v>
      </c>
      <c r="D34" s="34"/>
      <c r="E34" s="34" t="s">
        <v>149</v>
      </c>
      <c r="F34" s="35">
        <v>0</v>
      </c>
      <c r="G34" s="34"/>
      <c r="H34" s="37" t="s">
        <v>150</v>
      </c>
      <c r="I34" s="37">
        <v>0</v>
      </c>
      <c r="J34" s="37">
        <v>0</v>
      </c>
      <c r="K34" s="34"/>
      <c r="L34" s="34"/>
      <c r="M34" s="34"/>
      <c r="N34" s="34"/>
    </row>
    <row r="35" spans="1:14" s="17" customFormat="1" ht="15">
      <c r="A35" s="34"/>
      <c r="B35" s="34"/>
      <c r="C35" s="35"/>
      <c r="D35" s="34"/>
      <c r="E35" s="34"/>
      <c r="F35" s="35"/>
      <c r="G35" s="34"/>
      <c r="H35" s="37"/>
      <c r="I35" s="37"/>
      <c r="J35" s="37"/>
      <c r="K35" s="34"/>
      <c r="L35" s="34"/>
      <c r="M35" s="34"/>
      <c r="N35" s="34"/>
    </row>
    <row r="36" spans="1:14" s="17" customFormat="1" ht="15">
      <c r="A36" s="34"/>
      <c r="B36" s="34" t="s">
        <v>151</v>
      </c>
      <c r="C36" s="35">
        <v>0.4</v>
      </c>
      <c r="D36" s="34"/>
      <c r="E36" s="34" t="s">
        <v>152</v>
      </c>
      <c r="F36" s="35">
        <v>1</v>
      </c>
      <c r="G36" s="34"/>
      <c r="H36" s="37" t="str">
        <f>LEFT(E36,1)</f>
        <v>M</v>
      </c>
      <c r="I36" s="37">
        <f>IF(H36="M",F36," ")</f>
        <v>1</v>
      </c>
      <c r="J36" s="37" t="str">
        <f>IF(H36="S",F36," ")</f>
        <v xml:space="preserve"> </v>
      </c>
      <c r="K36" s="35">
        <f>C36*I36</f>
        <v>0.4</v>
      </c>
      <c r="L36" s="34"/>
      <c r="M36" s="34"/>
      <c r="N36" s="34"/>
    </row>
    <row r="37" spans="1:14" s="17" customFormat="1" ht="15">
      <c r="A37" s="34"/>
      <c r="B37" s="34"/>
      <c r="C37" s="35">
        <v>0.4</v>
      </c>
      <c r="D37" s="34"/>
      <c r="E37" s="34" t="s">
        <v>153</v>
      </c>
      <c r="F37" s="35">
        <v>0</v>
      </c>
      <c r="G37" s="34"/>
      <c r="H37" s="37" t="s">
        <v>150</v>
      </c>
      <c r="I37" s="37"/>
      <c r="J37" s="37">
        <v>0</v>
      </c>
      <c r="K37" s="34"/>
      <c r="L37" s="35">
        <v>0</v>
      </c>
      <c r="M37" s="34"/>
      <c r="N37" s="34"/>
    </row>
    <row r="38" spans="1:14" s="17" customFormat="1" ht="15">
      <c r="A38" s="34"/>
      <c r="B38" s="34"/>
      <c r="C38" s="35"/>
      <c r="D38" s="34"/>
      <c r="E38" s="34"/>
      <c r="F38" s="34"/>
      <c r="G38" s="34"/>
      <c r="H38" s="37"/>
      <c r="I38" s="37"/>
      <c r="J38" s="37"/>
      <c r="K38" s="34"/>
      <c r="L38" s="34"/>
      <c r="M38" s="34"/>
      <c r="N38" s="34"/>
    </row>
    <row r="39" spans="1:14" s="17" customFormat="1" ht="15">
      <c r="A39" s="34"/>
      <c r="B39" s="34"/>
      <c r="C39" s="35"/>
      <c r="D39" s="34"/>
      <c r="E39" s="34"/>
      <c r="F39" s="35"/>
      <c r="G39" s="35"/>
      <c r="H39" s="37" t="str">
        <f>LEFT(E39,1)</f>
        <v/>
      </c>
      <c r="I39" s="37" t="str">
        <f>IF(H39="M",F39," ")</f>
        <v xml:space="preserve"> </v>
      </c>
      <c r="J39" s="37" t="str">
        <f>IF(H39="S",F39," ")</f>
        <v xml:space="preserve"> </v>
      </c>
      <c r="K39" s="35" t="str">
        <f>IF(H39="M", SUMPRODUCT(C39,I39)," ")</f>
        <v xml:space="preserve"> </v>
      </c>
      <c r="L39" s="34"/>
      <c r="M39" s="34"/>
      <c r="N39" s="34"/>
    </row>
    <row r="40" spans="1:14" s="17" customFormat="1" ht="1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1:14" s="17" customFormat="1" ht="15"/>
    <row r="42" spans="1:14" s="17" customFormat="1" ht="15"/>
    <row r="43" spans="1:14" s="17" customFormat="1" ht="15"/>
    <row r="44" spans="1:14" s="17" customFormat="1" ht="15"/>
    <row r="45" spans="1:14" s="17" customFormat="1" ht="15"/>
    <row r="46" spans="1:14" s="17" customFormat="1" ht="15"/>
    <row r="47" spans="1:14" s="17" customFormat="1" ht="15"/>
    <row r="48" spans="1:14" s="17" customFormat="1" ht="15"/>
    <row r="49" s="17" customFormat="1" ht="15"/>
    <row r="50" s="17" customFormat="1" ht="15"/>
    <row r="51" s="17" customFormat="1" ht="15"/>
    <row r="52" s="17" customFormat="1" ht="15"/>
    <row r="53" s="17" customFormat="1" ht="15"/>
    <row r="54" s="17" customFormat="1" ht="15"/>
    <row r="55" s="17" customFormat="1" ht="15"/>
    <row r="56" s="17" customFormat="1" ht="15"/>
    <row r="57" s="17" customFormat="1" ht="15"/>
    <row r="58" s="17" customFormat="1" ht="15"/>
    <row r="59" s="17" customFormat="1" ht="15"/>
    <row r="60" s="17" customFormat="1" ht="15"/>
    <row r="61" s="17" customFormat="1" ht="15"/>
    <row r="62" s="17" customFormat="1" ht="15"/>
    <row r="63" s="17" customFormat="1" ht="15"/>
    <row r="64" s="17" customFormat="1" ht="15"/>
    <row r="65" s="17" customFormat="1" ht="15"/>
    <row r="66" s="17" customFormat="1" ht="15"/>
    <row r="67" s="17" customFormat="1" ht="15"/>
    <row r="68" s="17" customFormat="1" ht="15"/>
    <row r="69" s="17" customFormat="1" ht="15"/>
    <row r="70" s="17" customFormat="1" ht="15"/>
    <row r="71" s="17" customFormat="1" ht="15"/>
    <row r="72" s="17" customFormat="1" ht="15"/>
    <row r="73" s="17" customFormat="1" ht="15"/>
    <row r="74" s="17" customFormat="1" ht="15"/>
  </sheetData>
  <phoneticPr fontId="22" type="noConversion"/>
  <pageMargins left="0.35433070866141736" right="0.35433070866141736" top="0.59055118110236227" bottom="0.78740157480314965" header="0.31496062992125984" footer="0.31496062992125984"/>
  <pageSetup paperSize="9" scale="75" orientation="landscape" r:id="rId1"/>
  <headerFooter alignWithMargins="0">
    <oddHeader>&amp;C&amp;A</oddHeader>
    <oddFooter>&amp;L&amp;F&amp;RStrona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zoomScaleSheetLayoutView="75" workbookViewId="0">
      <selection activeCell="C1" sqref="C1:G1"/>
    </sheetView>
  </sheetViews>
  <sheetFormatPr defaultRowHeight="12.75"/>
  <cols>
    <col min="1" max="1" width="30.28515625" bestFit="1" customWidth="1"/>
    <col min="2" max="7" width="20.7109375" customWidth="1"/>
    <col min="8" max="8" width="22.28515625" customWidth="1"/>
  </cols>
  <sheetData>
    <row r="1" spans="1:11" ht="33.75" customHeight="1">
      <c r="A1" s="97" t="s">
        <v>72</v>
      </c>
      <c r="B1" s="98"/>
      <c r="C1" s="99" t="str">
        <f>METRYCZKA!B2</f>
        <v>Modyfikowalne czynniki ryzyka</v>
      </c>
      <c r="D1" s="100"/>
      <c r="E1" s="100"/>
      <c r="F1" s="100"/>
      <c r="G1" s="101"/>
    </row>
    <row r="2" spans="1:11" ht="78" customHeight="1">
      <c r="A2" s="91" t="s">
        <v>99</v>
      </c>
      <c r="B2" s="92"/>
      <c r="C2" s="92"/>
      <c r="D2" s="92"/>
      <c r="E2" s="92"/>
      <c r="F2" s="92"/>
      <c r="G2" s="93"/>
      <c r="H2" s="8"/>
      <c r="I2" s="8"/>
      <c r="J2" s="8"/>
      <c r="K2" s="8"/>
    </row>
    <row r="3" spans="1:11" ht="15.75">
      <c r="A3" s="102" t="s">
        <v>39</v>
      </c>
      <c r="B3" s="103"/>
      <c r="C3" s="103"/>
      <c r="D3" s="103"/>
      <c r="E3" s="103"/>
      <c r="F3" s="103"/>
      <c r="G3" s="104"/>
    </row>
    <row r="4" spans="1:11" ht="31.5" customHeight="1">
      <c r="A4" s="108" t="s">
        <v>65</v>
      </c>
      <c r="B4" s="109"/>
      <c r="C4" s="109"/>
      <c r="D4" s="109"/>
      <c r="E4" s="109"/>
      <c r="F4" s="109"/>
      <c r="G4" s="110"/>
    </row>
    <row r="5" spans="1:11" ht="15.75">
      <c r="A5" s="29" t="s">
        <v>77</v>
      </c>
      <c r="B5" s="29" t="s">
        <v>38</v>
      </c>
      <c r="C5" s="29" t="s">
        <v>40</v>
      </c>
      <c r="D5" s="29" t="s">
        <v>41</v>
      </c>
      <c r="E5" s="29" t="s">
        <v>42</v>
      </c>
      <c r="F5" s="29" t="s">
        <v>43</v>
      </c>
      <c r="G5" s="29" t="s">
        <v>44</v>
      </c>
    </row>
    <row r="6" spans="1:11" ht="15.75">
      <c r="A6" s="28"/>
      <c r="B6" s="28" t="s">
        <v>71</v>
      </c>
      <c r="C6" s="28" t="s">
        <v>66</v>
      </c>
      <c r="D6" s="28" t="s">
        <v>67</v>
      </c>
      <c r="E6" s="28" t="s">
        <v>68</v>
      </c>
      <c r="F6" s="28" t="s">
        <v>69</v>
      </c>
      <c r="G6" s="28" t="s">
        <v>70</v>
      </c>
    </row>
    <row r="7" spans="1:11" ht="11.25" customHeight="1">
      <c r="A7" s="21"/>
      <c r="B7" s="22"/>
      <c r="C7" s="22"/>
      <c r="D7" s="22"/>
      <c r="E7" s="22"/>
      <c r="F7" s="22"/>
      <c r="G7" s="23"/>
    </row>
    <row r="8" spans="1:11" ht="15.75">
      <c r="A8" s="102" t="s">
        <v>21</v>
      </c>
      <c r="B8" s="103"/>
      <c r="C8" s="103"/>
      <c r="D8" s="103"/>
      <c r="E8" s="103"/>
      <c r="F8" s="103"/>
      <c r="G8" s="104"/>
    </row>
    <row r="9" spans="1:11" ht="15">
      <c r="A9" s="94" t="s">
        <v>100</v>
      </c>
      <c r="B9" s="95"/>
      <c r="C9" s="95"/>
      <c r="D9" s="95"/>
      <c r="E9" s="95"/>
      <c r="F9" s="95"/>
      <c r="G9" s="96"/>
    </row>
    <row r="10" spans="1:11" ht="15.75">
      <c r="A10" s="102" t="s">
        <v>22</v>
      </c>
      <c r="B10" s="103"/>
      <c r="C10" s="103"/>
      <c r="D10" s="103"/>
      <c r="E10" s="103"/>
      <c r="F10" s="103"/>
      <c r="G10" s="104"/>
    </row>
    <row r="11" spans="1:11" s="58" customFormat="1" ht="77.25" customHeight="1">
      <c r="A11" s="105" t="s">
        <v>112</v>
      </c>
      <c r="B11" s="106"/>
      <c r="C11" s="106"/>
      <c r="D11" s="106"/>
      <c r="E11" s="106"/>
      <c r="F11" s="106"/>
      <c r="G11" s="107"/>
    </row>
    <row r="12" spans="1:11" ht="15.75" customHeight="1">
      <c r="A12" s="102" t="s">
        <v>23</v>
      </c>
      <c r="B12" s="103"/>
      <c r="C12" s="103"/>
      <c r="D12" s="103"/>
      <c r="E12" s="103"/>
      <c r="F12" s="103"/>
      <c r="G12" s="104"/>
    </row>
    <row r="13" spans="1:11" ht="34.5" customHeight="1">
      <c r="A13" s="94" t="s">
        <v>111</v>
      </c>
      <c r="B13" s="95"/>
      <c r="C13" s="95"/>
      <c r="D13" s="95"/>
      <c r="E13" s="95"/>
      <c r="F13" s="95"/>
      <c r="G13" s="96"/>
    </row>
  </sheetData>
  <sheetProtection selectLockedCells="1" selectUnlockedCells="1"/>
  <mergeCells count="11">
    <mergeCell ref="A2:G2"/>
    <mergeCell ref="A9:G9"/>
    <mergeCell ref="A1:B1"/>
    <mergeCell ref="C1:G1"/>
    <mergeCell ref="A13:G13"/>
    <mergeCell ref="A3:G3"/>
    <mergeCell ref="A8:G8"/>
    <mergeCell ref="A10:G10"/>
    <mergeCell ref="A12:G12"/>
    <mergeCell ref="A11:G11"/>
    <mergeCell ref="A4:G4"/>
  </mergeCells>
  <phoneticPr fontId="22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0" firstPageNumber="0" orientation="landscape" horizontalDpi="300" verticalDpi="300" r:id="rId1"/>
  <headerFooter alignWithMargins="0">
    <oddHeader>&amp;F</oddHeader>
    <oddFooter>&amp;C&amp;A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="130" zoomScaleNormal="130" workbookViewId="0">
      <selection activeCell="E5" sqref="E5"/>
    </sheetView>
  </sheetViews>
  <sheetFormatPr defaultRowHeight="12.75"/>
  <cols>
    <col min="1" max="1" width="42.28515625" customWidth="1"/>
    <col min="3" max="3" width="14.28515625" customWidth="1"/>
    <col min="4" max="5" width="13.7109375" customWidth="1"/>
  </cols>
  <sheetData>
    <row r="1" spans="1:6" ht="25.5">
      <c r="A1" s="27" t="s">
        <v>75</v>
      </c>
      <c r="B1" s="111" t="str">
        <f>METRYCZKA!B2</f>
        <v>Modyfikowalne czynniki ryzyka</v>
      </c>
      <c r="C1" s="112"/>
      <c r="D1" s="112"/>
      <c r="E1" s="113"/>
    </row>
    <row r="2" spans="1:6" ht="38.25">
      <c r="A2" s="24" t="s">
        <v>24</v>
      </c>
      <c r="B2" s="25" t="s">
        <v>80</v>
      </c>
      <c r="C2" s="24" t="s">
        <v>25</v>
      </c>
      <c r="D2" s="24" t="s">
        <v>26</v>
      </c>
      <c r="E2" s="24" t="s">
        <v>27</v>
      </c>
      <c r="F2" s="4"/>
    </row>
    <row r="3" spans="1:6" ht="15">
      <c r="A3" s="5" t="s">
        <v>16</v>
      </c>
      <c r="B3" s="30">
        <v>3</v>
      </c>
      <c r="C3" s="31">
        <v>25</v>
      </c>
      <c r="D3" s="31"/>
      <c r="E3" s="47">
        <f t="shared" ref="E3:E11" si="0">SUM(C3:D3)</f>
        <v>25</v>
      </c>
    </row>
    <row r="4" spans="1:6" ht="15">
      <c r="A4" s="5" t="s">
        <v>28</v>
      </c>
      <c r="B4" s="30">
        <v>3</v>
      </c>
      <c r="C4" s="31">
        <v>20</v>
      </c>
      <c r="D4" s="31">
        <v>10</v>
      </c>
      <c r="E4" s="47">
        <f t="shared" si="0"/>
        <v>30</v>
      </c>
    </row>
    <row r="5" spans="1:6" ht="15">
      <c r="A5" s="5" t="s">
        <v>29</v>
      </c>
      <c r="B5" s="30">
        <v>3</v>
      </c>
      <c r="C5" s="31">
        <v>15</v>
      </c>
      <c r="D5" s="31">
        <v>10</v>
      </c>
      <c r="E5" s="47">
        <f t="shared" si="0"/>
        <v>25</v>
      </c>
    </row>
    <row r="6" spans="1:6" ht="15">
      <c r="A6" s="5" t="s">
        <v>30</v>
      </c>
      <c r="B6" s="30"/>
      <c r="C6" s="31"/>
      <c r="D6" s="31"/>
      <c r="E6" s="47">
        <f t="shared" si="0"/>
        <v>0</v>
      </c>
    </row>
    <row r="7" spans="1:6" ht="15">
      <c r="A7" s="5" t="s">
        <v>31</v>
      </c>
      <c r="B7" s="30">
        <v>3</v>
      </c>
      <c r="C7" s="31"/>
      <c r="D7" s="31">
        <v>5</v>
      </c>
      <c r="E7" s="47">
        <f t="shared" si="0"/>
        <v>5</v>
      </c>
    </row>
    <row r="8" spans="1:6" ht="15">
      <c r="A8" s="5" t="s">
        <v>32</v>
      </c>
      <c r="B8" s="30">
        <v>3</v>
      </c>
      <c r="C8" s="31"/>
      <c r="D8" s="31">
        <v>5</v>
      </c>
      <c r="E8" s="47">
        <f t="shared" si="0"/>
        <v>5</v>
      </c>
    </row>
    <row r="9" spans="1:6" ht="15">
      <c r="A9" s="5" t="s">
        <v>33</v>
      </c>
      <c r="B9" s="30"/>
      <c r="C9" s="31"/>
      <c r="D9" s="31"/>
      <c r="E9" s="47">
        <f t="shared" si="0"/>
        <v>0</v>
      </c>
    </row>
    <row r="10" spans="1:6" ht="15">
      <c r="A10" s="5" t="s">
        <v>8</v>
      </c>
      <c r="B10" s="30"/>
      <c r="C10" s="31"/>
      <c r="D10" s="31"/>
      <c r="E10" s="47">
        <f t="shared" si="0"/>
        <v>0</v>
      </c>
    </row>
    <row r="11" spans="1:6" ht="15">
      <c r="A11" s="5" t="s">
        <v>8</v>
      </c>
      <c r="B11" s="30"/>
      <c r="C11" s="31"/>
      <c r="D11" s="31"/>
      <c r="E11" s="47">
        <f t="shared" si="0"/>
        <v>0</v>
      </c>
    </row>
    <row r="12" spans="1:6" ht="15">
      <c r="A12" s="6" t="s">
        <v>34</v>
      </c>
      <c r="B12" s="30"/>
      <c r="C12" s="47">
        <f>SUM(C3:C11)</f>
        <v>60</v>
      </c>
      <c r="D12" s="47">
        <f>SUM(D3:D11)</f>
        <v>30</v>
      </c>
      <c r="E12" s="48">
        <f>SUM(E3:E11)</f>
        <v>90</v>
      </c>
    </row>
    <row r="13" spans="1:6" ht="15">
      <c r="A13" s="6" t="s">
        <v>35</v>
      </c>
      <c r="B13" s="30"/>
      <c r="C13" s="47">
        <f>C12/30</f>
        <v>2</v>
      </c>
      <c r="D13" s="47">
        <f>D12/30</f>
        <v>1</v>
      </c>
      <c r="E13" s="48">
        <f>E12/30</f>
        <v>3</v>
      </c>
    </row>
    <row r="14" spans="1:6" ht="38.25" hidden="1">
      <c r="A14" s="2" t="s">
        <v>24</v>
      </c>
      <c r="B14" s="3" t="s">
        <v>80</v>
      </c>
      <c r="C14" s="2" t="s">
        <v>25</v>
      </c>
      <c r="D14" s="2" t="s">
        <v>26</v>
      </c>
      <c r="E14" s="2" t="s">
        <v>27</v>
      </c>
    </row>
    <row r="15" spans="1:6" hidden="1">
      <c r="A15" s="5" t="s">
        <v>16</v>
      </c>
      <c r="B15" s="59"/>
      <c r="C15" s="60"/>
      <c r="D15" s="60"/>
      <c r="E15" s="61">
        <f t="shared" ref="E15:E23" si="1">SUM(C15:D15)</f>
        <v>0</v>
      </c>
    </row>
    <row r="16" spans="1:6" hidden="1">
      <c r="A16" s="5" t="s">
        <v>28</v>
      </c>
      <c r="B16" s="59"/>
      <c r="C16" s="60"/>
      <c r="D16" s="60"/>
      <c r="E16" s="61">
        <f t="shared" si="1"/>
        <v>0</v>
      </c>
    </row>
    <row r="17" spans="1:5" hidden="1">
      <c r="A17" s="5" t="s">
        <v>29</v>
      </c>
      <c r="B17" s="59"/>
      <c r="C17" s="60"/>
      <c r="D17" s="60"/>
      <c r="E17" s="61"/>
    </row>
    <row r="18" spans="1:5" hidden="1">
      <c r="A18" s="5" t="s">
        <v>30</v>
      </c>
      <c r="B18" s="59"/>
      <c r="C18" s="60"/>
      <c r="D18" s="60"/>
      <c r="E18" s="61">
        <f t="shared" si="1"/>
        <v>0</v>
      </c>
    </row>
    <row r="19" spans="1:5" hidden="1">
      <c r="A19" s="5" t="s">
        <v>31</v>
      </c>
      <c r="B19" s="59"/>
      <c r="C19" s="60"/>
      <c r="D19" s="60"/>
      <c r="E19" s="61">
        <f t="shared" si="1"/>
        <v>0</v>
      </c>
    </row>
    <row r="20" spans="1:5" hidden="1">
      <c r="A20" s="5" t="s">
        <v>32</v>
      </c>
      <c r="B20" s="59"/>
      <c r="C20" s="60"/>
      <c r="D20" s="60"/>
      <c r="E20" s="61">
        <f t="shared" si="1"/>
        <v>0</v>
      </c>
    </row>
    <row r="21" spans="1:5" hidden="1">
      <c r="A21" s="5" t="s">
        <v>33</v>
      </c>
      <c r="B21" s="59"/>
      <c r="C21" s="60"/>
      <c r="D21" s="60"/>
      <c r="E21" s="61">
        <f t="shared" si="1"/>
        <v>0</v>
      </c>
    </row>
    <row r="22" spans="1:5" hidden="1">
      <c r="A22" s="5" t="s">
        <v>8</v>
      </c>
      <c r="B22" s="59"/>
      <c r="C22" s="60"/>
      <c r="D22" s="60"/>
      <c r="E22" s="61">
        <f t="shared" si="1"/>
        <v>0</v>
      </c>
    </row>
    <row r="23" spans="1:5" hidden="1">
      <c r="A23" s="5" t="s">
        <v>8</v>
      </c>
      <c r="B23" s="59"/>
      <c r="C23" s="60"/>
      <c r="D23" s="60"/>
      <c r="E23" s="61">
        <f t="shared" si="1"/>
        <v>0</v>
      </c>
    </row>
    <row r="24" spans="1:5" hidden="1">
      <c r="A24" s="6" t="s">
        <v>34</v>
      </c>
      <c r="B24" s="59"/>
      <c r="C24" s="62"/>
      <c r="D24" s="62">
        <f>SUM(D15:D23)</f>
        <v>0</v>
      </c>
      <c r="E24" s="63">
        <f>SUM(E15:E23)</f>
        <v>0</v>
      </c>
    </row>
    <row r="25" spans="1:5" hidden="1">
      <c r="A25" s="6" t="s">
        <v>35</v>
      </c>
      <c r="B25" s="59"/>
      <c r="C25" s="62"/>
      <c r="D25" s="62">
        <f>D24/30</f>
        <v>0</v>
      </c>
      <c r="E25" s="63">
        <f>E24/30</f>
        <v>0</v>
      </c>
    </row>
    <row r="26" spans="1:5" ht="38.25" hidden="1">
      <c r="A26" s="2" t="s">
        <v>24</v>
      </c>
      <c r="B26" s="3" t="s">
        <v>80</v>
      </c>
      <c r="C26" s="2" t="s">
        <v>25</v>
      </c>
      <c r="D26" s="2" t="s">
        <v>26</v>
      </c>
      <c r="E26" s="2" t="s">
        <v>27</v>
      </c>
    </row>
    <row r="27" spans="1:5" ht="15" hidden="1">
      <c r="A27" s="5" t="s">
        <v>16</v>
      </c>
      <c r="B27" s="30"/>
      <c r="C27" s="31"/>
      <c r="D27" s="31"/>
      <c r="E27" s="61">
        <f t="shared" ref="E27:E35" si="2">SUM(C27:D27)</f>
        <v>0</v>
      </c>
    </row>
    <row r="28" spans="1:5" ht="15" hidden="1">
      <c r="A28" s="5" t="s">
        <v>28</v>
      </c>
      <c r="B28" s="30"/>
      <c r="C28" s="31"/>
      <c r="D28" s="31"/>
      <c r="E28" s="61">
        <f t="shared" si="2"/>
        <v>0</v>
      </c>
    </row>
    <row r="29" spans="1:5" ht="15" hidden="1">
      <c r="A29" s="5" t="s">
        <v>29</v>
      </c>
      <c r="B29" s="30"/>
      <c r="C29" s="31"/>
      <c r="D29" s="31"/>
      <c r="E29" s="61">
        <f t="shared" si="2"/>
        <v>0</v>
      </c>
    </row>
    <row r="30" spans="1:5" ht="15" hidden="1">
      <c r="A30" s="5" t="s">
        <v>30</v>
      </c>
      <c r="B30" s="30"/>
      <c r="C30" s="31"/>
      <c r="D30" s="31"/>
      <c r="E30" s="61">
        <f t="shared" si="2"/>
        <v>0</v>
      </c>
    </row>
    <row r="31" spans="1:5" ht="15" hidden="1">
      <c r="A31" s="5" t="s">
        <v>31</v>
      </c>
      <c r="B31" s="30"/>
      <c r="C31" s="31"/>
      <c r="D31" s="31"/>
      <c r="E31" s="61">
        <f t="shared" si="2"/>
        <v>0</v>
      </c>
    </row>
    <row r="32" spans="1:5" ht="15" hidden="1">
      <c r="A32" s="5" t="s">
        <v>32</v>
      </c>
      <c r="B32" s="30"/>
      <c r="C32" s="31"/>
      <c r="D32" s="31"/>
      <c r="E32" s="61">
        <f t="shared" si="2"/>
        <v>0</v>
      </c>
    </row>
    <row r="33" spans="1:5" ht="15" hidden="1">
      <c r="A33" s="5" t="s">
        <v>33</v>
      </c>
      <c r="B33" s="30"/>
      <c r="C33" s="31"/>
      <c r="D33" s="31"/>
      <c r="E33" s="61">
        <f t="shared" si="2"/>
        <v>0</v>
      </c>
    </row>
    <row r="34" spans="1:5" ht="15" hidden="1">
      <c r="A34" s="5" t="s">
        <v>8</v>
      </c>
      <c r="B34" s="30"/>
      <c r="C34" s="31"/>
      <c r="D34" s="31"/>
      <c r="E34" s="61">
        <f t="shared" si="2"/>
        <v>0</v>
      </c>
    </row>
    <row r="35" spans="1:5" ht="15" hidden="1">
      <c r="A35" s="5" t="s">
        <v>8</v>
      </c>
      <c r="B35" s="30"/>
      <c r="C35" s="31"/>
      <c r="D35" s="31"/>
      <c r="E35" s="61">
        <f t="shared" si="2"/>
        <v>0</v>
      </c>
    </row>
    <row r="36" spans="1:5" hidden="1">
      <c r="A36" s="6" t="s">
        <v>34</v>
      </c>
      <c r="B36" s="62"/>
      <c r="C36" s="62">
        <f>SUM(C27:C35)</f>
        <v>0</v>
      </c>
      <c r="D36" s="62">
        <f>SUM(D27:D35)</f>
        <v>0</v>
      </c>
      <c r="E36" s="63">
        <f>SUM(E27:E35)</f>
        <v>0</v>
      </c>
    </row>
    <row r="37" spans="1:5" hidden="1">
      <c r="A37" s="6" t="s">
        <v>35</v>
      </c>
      <c r="B37" s="62"/>
      <c r="C37" s="62">
        <f>C36/30</f>
        <v>0</v>
      </c>
      <c r="D37" s="62">
        <f>D36/30</f>
        <v>0</v>
      </c>
      <c r="E37" s="63">
        <f>E36/30</f>
        <v>0</v>
      </c>
    </row>
    <row r="38" spans="1:5" ht="38.25" hidden="1">
      <c r="A38" s="2" t="s">
        <v>24</v>
      </c>
      <c r="B38" s="3" t="s">
        <v>155</v>
      </c>
      <c r="C38" s="2" t="s">
        <v>25</v>
      </c>
      <c r="D38" s="2" t="s">
        <v>26</v>
      </c>
      <c r="E38" s="2" t="s">
        <v>27</v>
      </c>
    </row>
    <row r="39" spans="1:5" hidden="1">
      <c r="A39" s="5" t="s">
        <v>16</v>
      </c>
      <c r="B39" s="64"/>
      <c r="C39" s="65"/>
      <c r="D39" s="65"/>
      <c r="E39" s="66">
        <f>SUM(C39:D39)</f>
        <v>0</v>
      </c>
    </row>
    <row r="40" spans="1:5" hidden="1">
      <c r="A40" s="5" t="s">
        <v>28</v>
      </c>
      <c r="B40" s="64"/>
      <c r="C40" s="65"/>
      <c r="D40" s="65"/>
      <c r="E40" s="66">
        <f t="shared" ref="E40:E47" si="3">SUM(C40:D40)</f>
        <v>0</v>
      </c>
    </row>
    <row r="41" spans="1:5" hidden="1">
      <c r="A41" s="5" t="s">
        <v>29</v>
      </c>
      <c r="B41" s="64"/>
      <c r="C41" s="65"/>
      <c r="D41" s="65"/>
      <c r="E41" s="66"/>
    </row>
    <row r="42" spans="1:5" hidden="1">
      <c r="A42" s="5" t="s">
        <v>30</v>
      </c>
      <c r="B42" s="64"/>
      <c r="C42" s="65"/>
      <c r="D42" s="65"/>
      <c r="E42" s="66">
        <f t="shared" si="3"/>
        <v>0</v>
      </c>
    </row>
    <row r="43" spans="1:5" hidden="1">
      <c r="A43" s="5" t="s">
        <v>31</v>
      </c>
      <c r="B43" s="64"/>
      <c r="C43" s="65"/>
      <c r="D43" s="65"/>
      <c r="E43" s="66">
        <f t="shared" si="3"/>
        <v>0</v>
      </c>
    </row>
    <row r="44" spans="1:5" hidden="1">
      <c r="A44" s="5" t="s">
        <v>32</v>
      </c>
      <c r="B44" s="64"/>
      <c r="C44" s="65"/>
      <c r="D44" s="65"/>
      <c r="E44" s="66"/>
    </row>
    <row r="45" spans="1:5" hidden="1">
      <c r="A45" s="5" t="s">
        <v>33</v>
      </c>
      <c r="B45" s="64"/>
      <c r="C45" s="65"/>
      <c r="D45" s="65"/>
      <c r="E45" s="66">
        <f t="shared" si="3"/>
        <v>0</v>
      </c>
    </row>
    <row r="46" spans="1:5" hidden="1">
      <c r="A46" s="5" t="s">
        <v>8</v>
      </c>
      <c r="B46" s="64"/>
      <c r="C46" s="65"/>
      <c r="D46" s="65"/>
      <c r="E46" s="66">
        <f t="shared" si="3"/>
        <v>0</v>
      </c>
    </row>
    <row r="47" spans="1:5" hidden="1">
      <c r="A47" s="5" t="s">
        <v>8</v>
      </c>
      <c r="B47" s="64"/>
      <c r="C47" s="65"/>
      <c r="D47" s="65"/>
      <c r="E47" s="66">
        <f t="shared" si="3"/>
        <v>0</v>
      </c>
    </row>
    <row r="48" spans="1:5" hidden="1">
      <c r="A48" s="6" t="s">
        <v>34</v>
      </c>
      <c r="B48" s="64"/>
      <c r="C48" s="67">
        <f>SUM(C39:C47)</f>
        <v>0</v>
      </c>
      <c r="D48" s="67">
        <f>SUM(D39:D47)</f>
        <v>0</v>
      </c>
      <c r="E48" s="68">
        <f>SUM(E39:E47)</f>
        <v>0</v>
      </c>
    </row>
    <row r="49" spans="1:5" hidden="1">
      <c r="A49" s="6" t="s">
        <v>35</v>
      </c>
      <c r="B49" s="64"/>
      <c r="C49" s="67">
        <f>C48/30</f>
        <v>0</v>
      </c>
      <c r="D49" s="67">
        <f>D48/30</f>
        <v>0</v>
      </c>
      <c r="E49" s="68">
        <f>E48/30</f>
        <v>0</v>
      </c>
    </row>
    <row r="50" spans="1:5" ht="38.25">
      <c r="A50" s="2" t="s">
        <v>156</v>
      </c>
      <c r="B50" s="3" t="s">
        <v>157</v>
      </c>
      <c r="C50" s="2" t="s">
        <v>158</v>
      </c>
      <c r="D50" s="2" t="s">
        <v>159</v>
      </c>
      <c r="E50" s="2" t="s">
        <v>160</v>
      </c>
    </row>
    <row r="51" spans="1:5">
      <c r="A51" s="5" t="s">
        <v>16</v>
      </c>
      <c r="B51" s="69"/>
      <c r="C51" s="61">
        <f t="shared" ref="C51:E59" si="4">C3+C15+C27+C39</f>
        <v>25</v>
      </c>
      <c r="D51" s="61">
        <f t="shared" si="4"/>
        <v>0</v>
      </c>
      <c r="E51" s="61">
        <f t="shared" si="4"/>
        <v>25</v>
      </c>
    </row>
    <row r="52" spans="1:5">
      <c r="A52" s="5" t="s">
        <v>28</v>
      </c>
      <c r="B52" s="69"/>
      <c r="C52" s="61">
        <f t="shared" si="4"/>
        <v>20</v>
      </c>
      <c r="D52" s="61">
        <f t="shared" si="4"/>
        <v>10</v>
      </c>
      <c r="E52" s="61">
        <f t="shared" si="4"/>
        <v>30</v>
      </c>
    </row>
    <row r="53" spans="1:5">
      <c r="A53" s="5" t="s">
        <v>29</v>
      </c>
      <c r="B53" s="69"/>
      <c r="C53" s="61">
        <f t="shared" si="4"/>
        <v>15</v>
      </c>
      <c r="D53" s="61">
        <f t="shared" si="4"/>
        <v>10</v>
      </c>
      <c r="E53" s="61">
        <f t="shared" si="4"/>
        <v>25</v>
      </c>
    </row>
    <row r="54" spans="1:5">
      <c r="A54" s="5" t="s">
        <v>30</v>
      </c>
      <c r="B54" s="69"/>
      <c r="C54" s="61">
        <f t="shared" si="4"/>
        <v>0</v>
      </c>
      <c r="D54" s="61">
        <f t="shared" si="4"/>
        <v>0</v>
      </c>
      <c r="E54" s="61">
        <f t="shared" si="4"/>
        <v>0</v>
      </c>
    </row>
    <row r="55" spans="1:5">
      <c r="A55" s="5" t="s">
        <v>31</v>
      </c>
      <c r="B55" s="69"/>
      <c r="C55" s="61">
        <f t="shared" si="4"/>
        <v>0</v>
      </c>
      <c r="D55" s="61">
        <f t="shared" si="4"/>
        <v>5</v>
      </c>
      <c r="E55" s="61">
        <f t="shared" si="4"/>
        <v>5</v>
      </c>
    </row>
    <row r="56" spans="1:5">
      <c r="A56" s="5" t="s">
        <v>32</v>
      </c>
      <c r="B56" s="69"/>
      <c r="C56" s="61">
        <f t="shared" si="4"/>
        <v>0</v>
      </c>
      <c r="D56" s="61">
        <f t="shared" si="4"/>
        <v>5</v>
      </c>
      <c r="E56" s="61">
        <f t="shared" si="4"/>
        <v>5</v>
      </c>
    </row>
    <row r="57" spans="1:5">
      <c r="A57" s="5" t="s">
        <v>33</v>
      </c>
      <c r="B57" s="69"/>
      <c r="C57" s="61">
        <f t="shared" si="4"/>
        <v>0</v>
      </c>
      <c r="D57" s="61">
        <f t="shared" si="4"/>
        <v>0</v>
      </c>
      <c r="E57" s="61">
        <f t="shared" si="4"/>
        <v>0</v>
      </c>
    </row>
    <row r="58" spans="1:5">
      <c r="A58" s="5" t="s">
        <v>8</v>
      </c>
      <c r="B58" s="69"/>
      <c r="C58" s="61">
        <f t="shared" si="4"/>
        <v>0</v>
      </c>
      <c r="D58" s="61">
        <f t="shared" si="4"/>
        <v>0</v>
      </c>
      <c r="E58" s="61">
        <f t="shared" si="4"/>
        <v>0</v>
      </c>
    </row>
    <row r="59" spans="1:5">
      <c r="A59" s="5" t="s">
        <v>8</v>
      </c>
      <c r="B59" s="69"/>
      <c r="C59" s="61">
        <f t="shared" si="4"/>
        <v>0</v>
      </c>
      <c r="D59" s="61">
        <f t="shared" si="4"/>
        <v>0</v>
      </c>
      <c r="E59" s="61">
        <f t="shared" si="4"/>
        <v>0</v>
      </c>
    </row>
    <row r="60" spans="1:5">
      <c r="A60" s="6" t="s">
        <v>34</v>
      </c>
      <c r="B60" s="69"/>
      <c r="C60" s="70">
        <f>SUM(C51:C59)</f>
        <v>60</v>
      </c>
      <c r="D60" s="70">
        <f>SUM(D51:D59)</f>
        <v>30</v>
      </c>
      <c r="E60" s="71">
        <f>SUM(E51:E59)</f>
        <v>90</v>
      </c>
    </row>
    <row r="61" spans="1:5">
      <c r="A61" s="6" t="s">
        <v>35</v>
      </c>
      <c r="B61" s="69"/>
      <c r="C61" s="70">
        <f>C60/30</f>
        <v>2</v>
      </c>
      <c r="D61" s="70">
        <f>D60/30</f>
        <v>1</v>
      </c>
      <c r="E61" s="71">
        <f>E60/30</f>
        <v>3</v>
      </c>
    </row>
  </sheetData>
  <sheetProtection selectLockedCells="1" selectUnlockedCells="1"/>
  <mergeCells count="1">
    <mergeCell ref="B1:E1"/>
  </mergeCells>
  <phoneticPr fontId="22" type="noConversion"/>
  <printOptions horizontalCentered="1"/>
  <pageMargins left="0.35433070866141736" right="0.35433070866141736" top="0.59055118110236227" bottom="0.59055118110236227" header="0.31496062992125984" footer="0.31496062992125984"/>
  <pageSetup paperSize="9" scale="75" firstPageNumber="0" orientation="portrait" horizontalDpi="300" verticalDpi="300" r:id="rId1"/>
  <headerFooter alignWithMargins="0">
    <oddHeader>&amp;C&amp;A</oddHeader>
    <oddFooter>&amp;L&amp;F&amp;RStrona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METRYCZKA</vt:lpstr>
      <vt:lpstr>EFEKTY_KSZTAŁCENIA</vt:lpstr>
      <vt:lpstr>EFEKTY_KSZT_%</vt:lpstr>
      <vt:lpstr>TRESCI_KSZTAŁCENIA</vt:lpstr>
      <vt:lpstr>ECTS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PSP</cp:lastModifiedBy>
  <cp:lastPrinted>2017-07-25T09:42:53Z</cp:lastPrinted>
  <dcterms:created xsi:type="dcterms:W3CDTF">2012-05-25T16:52:40Z</dcterms:created>
  <dcterms:modified xsi:type="dcterms:W3CDTF">2017-07-25T09:44:28Z</dcterms:modified>
</cp:coreProperties>
</file>